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Okna kasárna\TISK\"/>
    </mc:Choice>
  </mc:AlternateContent>
  <xr:revisionPtr revIDLastSave="0" documentId="8_{17BBBF48-0C0A-42B4-8F8C-54DC931614D6}" xr6:coauthVersionLast="45" xr6:coauthVersionMax="45" xr10:uidLastSave="{00000000-0000-0000-0000-000000000000}"/>
  <bookViews>
    <workbookView xWindow="-108" yWindow="-108" windowWidth="23256" windowHeight="126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4 Pol'!$A$1:$Y$120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19" i="12"/>
  <c r="BA54" i="12"/>
  <c r="BA15" i="12"/>
  <c r="BA12" i="12"/>
  <c r="G9" i="12"/>
  <c r="G8" i="12" s="1"/>
  <c r="I9" i="12"/>
  <c r="I8" i="12" s="1"/>
  <c r="K9" i="12"/>
  <c r="M9" i="12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K8" i="12" s="1"/>
  <c r="M14" i="12"/>
  <c r="O14" i="12"/>
  <c r="Q14" i="12"/>
  <c r="V14" i="12"/>
  <c r="V8" i="12" s="1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K22" i="12"/>
  <c r="V22" i="12"/>
  <c r="G23" i="12"/>
  <c r="I23" i="12"/>
  <c r="I22" i="12" s="1"/>
  <c r="K23" i="12"/>
  <c r="M23" i="12"/>
  <c r="O23" i="12"/>
  <c r="Q23" i="12"/>
  <c r="Q22" i="12" s="1"/>
  <c r="V23" i="12"/>
  <c r="G25" i="12"/>
  <c r="M25" i="12" s="1"/>
  <c r="I25" i="12"/>
  <c r="K25" i="12"/>
  <c r="O25" i="12"/>
  <c r="O22" i="12" s="1"/>
  <c r="Q25" i="12"/>
  <c r="V25" i="12"/>
  <c r="G27" i="12"/>
  <c r="I27" i="12"/>
  <c r="K27" i="12"/>
  <c r="M27" i="12"/>
  <c r="O27" i="12"/>
  <c r="Q27" i="12"/>
  <c r="V27" i="12"/>
  <c r="K28" i="12"/>
  <c r="V28" i="12"/>
  <c r="G29" i="12"/>
  <c r="I29" i="12"/>
  <c r="I28" i="12" s="1"/>
  <c r="K29" i="12"/>
  <c r="M29" i="12"/>
  <c r="O29" i="12"/>
  <c r="Q29" i="12"/>
  <c r="Q28" i="12" s="1"/>
  <c r="V29" i="12"/>
  <c r="G30" i="12"/>
  <c r="M30" i="12" s="1"/>
  <c r="I30" i="12"/>
  <c r="K30" i="12"/>
  <c r="O30" i="12"/>
  <c r="O28" i="12" s="1"/>
  <c r="Q30" i="12"/>
  <c r="V30" i="12"/>
  <c r="G31" i="12"/>
  <c r="I31" i="12"/>
  <c r="K31" i="12"/>
  <c r="M31" i="12"/>
  <c r="O31" i="12"/>
  <c r="Q31" i="12"/>
  <c r="V31" i="12"/>
  <c r="G32" i="12"/>
  <c r="K32" i="12"/>
  <c r="O32" i="12"/>
  <c r="V32" i="12"/>
  <c r="G33" i="12"/>
  <c r="I33" i="12"/>
  <c r="I32" i="12" s="1"/>
  <c r="K33" i="12"/>
  <c r="M33" i="12"/>
  <c r="M32" i="12" s="1"/>
  <c r="O33" i="12"/>
  <c r="Q33" i="12"/>
  <c r="Q32" i="12" s="1"/>
  <c r="V33" i="12"/>
  <c r="G34" i="12"/>
  <c r="K34" i="12"/>
  <c r="O34" i="12"/>
  <c r="V34" i="12"/>
  <c r="G35" i="12"/>
  <c r="I35" i="12"/>
  <c r="I34" i="12" s="1"/>
  <c r="K35" i="12"/>
  <c r="M35" i="12"/>
  <c r="M34" i="12" s="1"/>
  <c r="O35" i="12"/>
  <c r="Q35" i="12"/>
  <c r="Q34" i="12" s="1"/>
  <c r="V35" i="12"/>
  <c r="G37" i="12"/>
  <c r="I37" i="12"/>
  <c r="I36" i="12" s="1"/>
  <c r="K37" i="12"/>
  <c r="M37" i="12"/>
  <c r="O37" i="12"/>
  <c r="Q37" i="12"/>
  <c r="Q36" i="12" s="1"/>
  <c r="V37" i="12"/>
  <c r="G39" i="12"/>
  <c r="M39" i="12" s="1"/>
  <c r="I39" i="12"/>
  <c r="K39" i="12"/>
  <c r="O39" i="12"/>
  <c r="O36" i="12" s="1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K36" i="12" s="1"/>
  <c r="O43" i="12"/>
  <c r="Q43" i="12"/>
  <c r="V43" i="12"/>
  <c r="V36" i="12" s="1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2" i="12"/>
  <c r="K52" i="12"/>
  <c r="O52" i="12"/>
  <c r="V52" i="12"/>
  <c r="G53" i="12"/>
  <c r="I53" i="12"/>
  <c r="I52" i="12" s="1"/>
  <c r="K53" i="12"/>
  <c r="M53" i="12"/>
  <c r="M52" i="12" s="1"/>
  <c r="O53" i="12"/>
  <c r="Q53" i="12"/>
  <c r="Q52" i="12" s="1"/>
  <c r="V53" i="12"/>
  <c r="K55" i="12"/>
  <c r="V55" i="12"/>
  <c r="G56" i="12"/>
  <c r="I56" i="12"/>
  <c r="I55" i="12" s="1"/>
  <c r="K56" i="12"/>
  <c r="M56" i="12"/>
  <c r="O56" i="12"/>
  <c r="Q56" i="12"/>
  <c r="Q55" i="12" s="1"/>
  <c r="V56" i="12"/>
  <c r="G58" i="12"/>
  <c r="M58" i="12" s="1"/>
  <c r="I58" i="12"/>
  <c r="K58" i="12"/>
  <c r="O58" i="12"/>
  <c r="O55" i="12" s="1"/>
  <c r="Q58" i="12"/>
  <c r="V58" i="12"/>
  <c r="G60" i="12"/>
  <c r="G59" i="12" s="1"/>
  <c r="I60" i="12"/>
  <c r="K60" i="12"/>
  <c r="K59" i="12" s="1"/>
  <c r="O60" i="12"/>
  <c r="O59" i="12" s="1"/>
  <c r="Q60" i="12"/>
  <c r="V60" i="12"/>
  <c r="V59" i="12" s="1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I59" i="12" s="1"/>
  <c r="K63" i="12"/>
  <c r="M63" i="12"/>
  <c r="O63" i="12"/>
  <c r="Q63" i="12"/>
  <c r="Q59" i="12" s="1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70" i="12"/>
  <c r="I70" i="12"/>
  <c r="I69" i="12" s="1"/>
  <c r="K70" i="12"/>
  <c r="M70" i="12"/>
  <c r="O70" i="12"/>
  <c r="Q70" i="12"/>
  <c r="Q69" i="12" s="1"/>
  <c r="V70" i="12"/>
  <c r="G71" i="12"/>
  <c r="M71" i="12" s="1"/>
  <c r="I71" i="12"/>
  <c r="K71" i="12"/>
  <c r="O71" i="12"/>
  <c r="O69" i="12" s="1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K69" i="12" s="1"/>
  <c r="O73" i="12"/>
  <c r="Q73" i="12"/>
  <c r="V73" i="12"/>
  <c r="V69" i="12" s="1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9" i="12"/>
  <c r="I79" i="12"/>
  <c r="I78" i="12" s="1"/>
  <c r="K79" i="12"/>
  <c r="M79" i="12"/>
  <c r="O79" i="12"/>
  <c r="Q79" i="12"/>
  <c r="Q78" i="12" s="1"/>
  <c r="V79" i="12"/>
  <c r="G80" i="12"/>
  <c r="M80" i="12" s="1"/>
  <c r="I80" i="12"/>
  <c r="K80" i="12"/>
  <c r="O80" i="12"/>
  <c r="O78" i="12" s="1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K78" i="12" s="1"/>
  <c r="O82" i="12"/>
  <c r="Q82" i="12"/>
  <c r="V82" i="12"/>
  <c r="V78" i="12" s="1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I90" i="12"/>
  <c r="Q90" i="12"/>
  <c r="G91" i="12"/>
  <c r="G90" i="12" s="1"/>
  <c r="I91" i="12"/>
  <c r="K91" i="12"/>
  <c r="K90" i="12" s="1"/>
  <c r="O91" i="12"/>
  <c r="O90" i="12" s="1"/>
  <c r="Q91" i="12"/>
  <c r="V91" i="12"/>
  <c r="V90" i="12" s="1"/>
  <c r="G92" i="12"/>
  <c r="I92" i="12"/>
  <c r="K92" i="12"/>
  <c r="M92" i="12"/>
  <c r="O92" i="12"/>
  <c r="Q92" i="12"/>
  <c r="V92" i="12"/>
  <c r="G93" i="12"/>
  <c r="O93" i="12"/>
  <c r="G94" i="12"/>
  <c r="I94" i="12"/>
  <c r="I93" i="12" s="1"/>
  <c r="K94" i="12"/>
  <c r="M94" i="12"/>
  <c r="O94" i="12"/>
  <c r="Q94" i="12"/>
  <c r="Q93" i="12" s="1"/>
  <c r="V94" i="12"/>
  <c r="G95" i="12"/>
  <c r="M95" i="12" s="1"/>
  <c r="I95" i="12"/>
  <c r="K95" i="12"/>
  <c r="K93" i="12" s="1"/>
  <c r="O95" i="12"/>
  <c r="Q95" i="12"/>
  <c r="V95" i="12"/>
  <c r="V93" i="12" s="1"/>
  <c r="I96" i="12"/>
  <c r="Q96" i="12"/>
  <c r="G97" i="12"/>
  <c r="M97" i="12" s="1"/>
  <c r="M96" i="12" s="1"/>
  <c r="I97" i="12"/>
  <c r="K97" i="12"/>
  <c r="K96" i="12" s="1"/>
  <c r="O97" i="12"/>
  <c r="O96" i="12" s="1"/>
  <c r="Q97" i="12"/>
  <c r="V97" i="12"/>
  <c r="V96" i="12" s="1"/>
  <c r="I98" i="12"/>
  <c r="Q98" i="12"/>
  <c r="G99" i="12"/>
  <c r="G98" i="12" s="1"/>
  <c r="I99" i="12"/>
  <c r="K99" i="12"/>
  <c r="K98" i="12" s="1"/>
  <c r="O99" i="12"/>
  <c r="O98" i="12" s="1"/>
  <c r="Q99" i="12"/>
  <c r="V99" i="12"/>
  <c r="V98" i="12" s="1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I102" i="12"/>
  <c r="Q102" i="12"/>
  <c r="G103" i="12"/>
  <c r="G102" i="12" s="1"/>
  <c r="I103" i="12"/>
  <c r="K103" i="12"/>
  <c r="K102" i="12" s="1"/>
  <c r="O103" i="12"/>
  <c r="O102" i="12" s="1"/>
  <c r="Q103" i="12"/>
  <c r="V103" i="12"/>
  <c r="V102" i="12" s="1"/>
  <c r="G104" i="12"/>
  <c r="I104" i="12"/>
  <c r="K104" i="12"/>
  <c r="M104" i="12"/>
  <c r="O104" i="12"/>
  <c r="Q104" i="12"/>
  <c r="V104" i="12"/>
  <c r="G105" i="12"/>
  <c r="G106" i="12"/>
  <c r="I106" i="12"/>
  <c r="I105" i="12" s="1"/>
  <c r="K106" i="12"/>
  <c r="M106" i="12"/>
  <c r="O106" i="12"/>
  <c r="Q106" i="12"/>
  <c r="Q105" i="12" s="1"/>
  <c r="V106" i="12"/>
  <c r="G107" i="12"/>
  <c r="M107" i="12" s="1"/>
  <c r="I107" i="12"/>
  <c r="K107" i="12"/>
  <c r="K105" i="12" s="1"/>
  <c r="O107" i="12"/>
  <c r="Q107" i="12"/>
  <c r="V107" i="12"/>
  <c r="V105" i="12" s="1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O105" i="12" s="1"/>
  <c r="Q109" i="12"/>
  <c r="V109" i="12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I113" i="12"/>
  <c r="Q113" i="12"/>
  <c r="G114" i="12"/>
  <c r="M114" i="12" s="1"/>
  <c r="M113" i="12" s="1"/>
  <c r="I114" i="12"/>
  <c r="K114" i="12"/>
  <c r="K113" i="12" s="1"/>
  <c r="O114" i="12"/>
  <c r="O113" i="12" s="1"/>
  <c r="Q114" i="12"/>
  <c r="V114" i="12"/>
  <c r="V113" i="12" s="1"/>
  <c r="I115" i="12"/>
  <c r="Q115" i="12"/>
  <c r="G116" i="12"/>
  <c r="G115" i="12" s="1"/>
  <c r="I116" i="12"/>
  <c r="K116" i="12"/>
  <c r="K115" i="12" s="1"/>
  <c r="O116" i="12"/>
  <c r="O115" i="12" s="1"/>
  <c r="Q116" i="12"/>
  <c r="V116" i="12"/>
  <c r="V115" i="12" s="1"/>
  <c r="G117" i="12"/>
  <c r="I117" i="12"/>
  <c r="K117" i="12"/>
  <c r="M117" i="12"/>
  <c r="O117" i="12"/>
  <c r="Q117" i="12"/>
  <c r="V117" i="12"/>
  <c r="AE119" i="12"/>
  <c r="I20" i="1"/>
  <c r="I19" i="1"/>
  <c r="I18" i="1"/>
  <c r="I17" i="1"/>
  <c r="I16" i="1"/>
  <c r="I70" i="1"/>
  <c r="J69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55" i="1" l="1"/>
  <c r="J67" i="1"/>
  <c r="J53" i="1"/>
  <c r="J61" i="1"/>
  <c r="J59" i="1"/>
  <c r="J65" i="1"/>
  <c r="J57" i="1"/>
  <c r="J63" i="1"/>
  <c r="J54" i="1"/>
  <c r="J56" i="1"/>
  <c r="J58" i="1"/>
  <c r="J60" i="1"/>
  <c r="J62" i="1"/>
  <c r="J64" i="1"/>
  <c r="J66" i="1"/>
  <c r="J68" i="1"/>
  <c r="G26" i="1"/>
  <c r="A26" i="1"/>
  <c r="G28" i="1"/>
  <c r="G23" i="1"/>
  <c r="M55" i="12"/>
  <c r="M36" i="12"/>
  <c r="M22" i="12"/>
  <c r="M105" i="12"/>
  <c r="M8" i="12"/>
  <c r="M78" i="12"/>
  <c r="M28" i="12"/>
  <c r="M93" i="12"/>
  <c r="M69" i="12"/>
  <c r="G78" i="12"/>
  <c r="G69" i="12"/>
  <c r="G55" i="12"/>
  <c r="G36" i="12"/>
  <c r="G28" i="12"/>
  <c r="G22" i="12"/>
  <c r="AF119" i="12"/>
  <c r="M116" i="12"/>
  <c r="M115" i="12" s="1"/>
  <c r="G113" i="12"/>
  <c r="M103" i="12"/>
  <c r="M102" i="12" s="1"/>
  <c r="M99" i="12"/>
  <c r="M98" i="12" s="1"/>
  <c r="G96" i="12"/>
  <c r="M91" i="12"/>
  <c r="M90" i="12" s="1"/>
  <c r="M60" i="12"/>
  <c r="M59" i="12" s="1"/>
  <c r="I39" i="1"/>
  <c r="I43" i="1" s="1"/>
  <c r="J39" i="1" s="1"/>
  <c r="J43" i="1" s="1"/>
  <c r="I21" i="1"/>
  <c r="J28" i="1"/>
  <c r="J26" i="1"/>
  <c r="G38" i="1"/>
  <c r="F38" i="1"/>
  <c r="J23" i="1"/>
  <c r="J24" i="1"/>
  <c r="J25" i="1"/>
  <c r="J27" i="1"/>
  <c r="E24" i="1"/>
  <c r="E26" i="1"/>
  <c r="J70" i="1" l="1"/>
  <c r="A23" i="1"/>
  <c r="J41" i="1"/>
  <c r="J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0418EE81-F560-46FA-82F3-E540F3E7A7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D65D2F-0F8D-4DD8-9CBE-F37E23B513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<sst xmlns="http://schemas.openxmlformats.org/spreadsheetml/2006/main" count="915" uniqueCount="317">
  <si>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</si>
  <si>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</si>
  <si>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</si>
  <si>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</si>
  <si>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</si>
  <si>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</si>
  <si>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</si>
  <si>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</si>
  <si>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</si>
  <si>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</si>
  <si>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</si>
  <si>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</si>
  <si>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</si>
  <si>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</si>
  <si>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</si>
  <si>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</si>
  <si>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</si>
  <si>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</si>
  <si>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</si>
  <si>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</si>
  <si>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</si>
  <si>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</si>
  <si>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</si>
  <si>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</si>
  <si>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</si>
  <si>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</si>
  <si>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</si>
  <si>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</si>
  <si>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</si>
  <si>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</si>
  <si>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</si>
  <si>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</si>
  <si>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</si>
  <si>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</si>
  <si>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</si>
  <si>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</si>
  <si>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</si>
  <si>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</si>
  <si>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</si>
  <si>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</si>
  <si>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</si>
  <si>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</si>
  <si>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</si>
  <si>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4</t>
  </si>
  <si>
    <t>Výměna oken 1PP, 1NP</t>
  </si>
  <si>
    <t>SO01</t>
  </si>
  <si>
    <t xml:space="preserve">Stavební </t>
  </si>
  <si>
    <t>Objekt:</t>
  </si>
  <si>
    <t>Rozpočet:</t>
  </si>
  <si>
    <t>BV024/2022</t>
  </si>
  <si>
    <t xml:space="preserve">Výměna oken, ul. Palkovická č.p. 2205, Frýdek-Místek </t>
  </si>
  <si>
    <t>Stavba</t>
  </si>
  <si>
    <t>Stavební objekt</t>
  </si>
  <si>
    <t>Celkem za stavbu</t>
  </si>
  <si>
    <t>CZK</t>
  </si>
  <si>
    <t>#POPS</t>
  </si>
  <si>
    <t xml:space="preserve">Popis stavby: BV024/2022 - Výměna oken, ul. Palkovická č.p. 2205, Frýdek-Místek </t>
  </si>
  <si>
    <t>#POPO</t>
  </si>
  <si>
    <t xml:space="preserve">Popis objektu: SO01 - Stavební </t>
  </si>
  <si>
    <t>#POPR</t>
  </si>
  <si>
    <t>Popis rozpočtu: 4 - Výměna oken 1PP, 1NP</t>
  </si>
  <si>
    <t>Rekapitulace dílů</t>
  </si>
  <si>
    <t>Typ dílu</t>
  </si>
  <si>
    <t>61</t>
  </si>
  <si>
    <t>Úpravy povrchů vnější</t>
  </si>
  <si>
    <t>62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</si>
  <si>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</si>
  <si>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</si>
  <si>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</si>
  <si>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</si>
  <si>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</si>
  <si>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</si>
  <si>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</si>
  <si>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</si>
  <si>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</si>
  <si>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</si>
  <si>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</si>
  <si>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</si>
  <si>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</si>
  <si>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</si>
  <si>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</si>
  <si>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</si>
  <si>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</si>
  <si>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</si>
  <si>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781</t>
  </si>
  <si>
    <t>Obklady keramické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</si>
  <si>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</si>
  <si>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</si>
  <si>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</si>
  <si>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</si>
  <si>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</si>
  <si>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</si>
  <si>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</si>
  <si>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</si>
  <si>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</si>
  <si>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</si>
  <si>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</si>
  <si>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</si>
  <si>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</si>
  <si>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</si>
  <si>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</si>
  <si>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</si>
  <si>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</si>
  <si>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</si>
  <si>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</si>
  <si>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</si>
  <si>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</si>
  <si>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</si>
  <si>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</si>
  <si>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</si>
  <si>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</si>
  <si>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</si>
  <si>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</si>
  <si>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</si>
  <si>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</si>
  <si>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</si>
  <si>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</si>
  <si>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</si>
  <si>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</si>
  <si>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</si>
  <si>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</si>
  <si>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</si>
  <si>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</si>
  <si>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</si>
  <si>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602015191R00</t>
  </si>
  <si>
    <t>Omítka stěn z hotových směsí Doplňkové práce pro omítky stěn z hotových směsí  podkladní nátěr pod tenkovrstvé omítky</t>
  </si>
  <si>
    <t>m2</t>
  </si>
  <si>
    <t>801-1</t>
  </si>
  <si>
    <t>RTS 22/ II</t>
  </si>
  <si>
    <t>Práce</t>
  </si>
  <si>
    <t>Běžná</t>
  </si>
  <si>
    <t>POL1_</t>
  </si>
  <si>
    <t>po jednotlivých vrstvách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</si>
  <si>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</si>
  <si>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</si>
  <si>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</si>
  <si>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</si>
  <si>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612409991RT2</t>
  </si>
  <si>
    <t>Začištění omítek kolem oken, dveří a obkladů apod. s použitím suché maltové směsi</t>
  </si>
  <si>
    <t>m</t>
  </si>
  <si>
    <t>801-4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</si>
  <si>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</si>
  <si>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</si>
  <si>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</si>
  <si>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613473115R00</t>
  </si>
  <si>
    <t>Omítky vnitřní pilířů a sloupů ze suchých směsí příplatky za zabudované rohovníky</t>
  </si>
  <si>
    <t>s plochami rovnými, omítka vápenocementová, strojně nebo ručně nanášená, kompletní souvrství</t>
  </si>
  <si>
    <t>620991001R00</t>
  </si>
  <si>
    <t>Připojovací í lišty začišťovací okenní lišta,  , pro omítku tl. 6 mm</t>
  </si>
  <si>
    <t>nalepení a odříznutí po dokončení omítek</t>
  </si>
  <si>
    <t>622421494R00</t>
  </si>
  <si>
    <t>Doplňky zateplovacích systémů podparapetní lišta s tkaninou</t>
  </si>
  <si>
    <t>Kompletační prvky nad rámec obsahu položek zateplovacích systémů.</t>
  </si>
  <si>
    <t>602015175RT1</t>
  </si>
  <si>
    <t>Omítka stěn z hotových směsí vrstva břizolitová, minerální, škrábaná, spotřeba 22 kg/m2, probarvená</t>
  </si>
  <si>
    <t>602015193R00</t>
  </si>
  <si>
    <t>784498931R00</t>
  </si>
  <si>
    <t>Ostatní práce tmelení trhlin v omítce š. do 4 mm akryl. tmelem , v místnostech do 3,8 m</t>
  </si>
  <si>
    <t>800-784</t>
  </si>
  <si>
    <t>631351101RV1</t>
  </si>
  <si>
    <t>Bednění stěn, rýh a otvorů v podlahách - zřízení (podparapetní podklad)</t>
  </si>
  <si>
    <t>Vlastní</t>
  </si>
  <si>
    <t>631351102RV1</t>
  </si>
  <si>
    <t>Bednění stěn, rýh a otvorů v podlahách odstranění (podparapetní podklad)</t>
  </si>
  <si>
    <t>632451022RV1</t>
  </si>
  <si>
    <t>Vyrovnávací potěr MC 15, v pásu, tl. 30 mm pod vnitřní parapet</t>
  </si>
  <si>
    <t>941955003R00</t>
  </si>
  <si>
    <t>Lešení lehké pracovní pomocné pomocné, o výšce lešeňové podlahy přes 1,9 do 2,5 m</t>
  </si>
  <si>
    <t>800-3</t>
  </si>
  <si>
    <t>952902110R00</t>
  </si>
  <si>
    <t>Čištění budov zametáním v místnostech, chodbách, na schodišti a na půdě</t>
  </si>
  <si>
    <t>968061112R00</t>
  </si>
  <si>
    <t>Vyvěšení nebo zavěšení dřevěných křídel oken, plochy do 1,5 m2</t>
  </si>
  <si>
    <t>kus</t>
  </si>
  <si>
    <t>801-3</t>
  </si>
  <si>
    <t>oken, dveří a vrat, s uložením a opětovným zavěšením po provedení stavebních změn,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</si>
  <si>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</si>
  <si>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</si>
  <si>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</si>
  <si>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968062245R00</t>
  </si>
  <si>
    <t>Vybourání dřevěných rámů oken jednoduchých, plochy do 2 m2</t>
  </si>
  <si>
    <t>968062246R00</t>
  </si>
  <si>
    <t>Vybourání dřevěných rámů oken jednoduchých, plochy do 4 m2</t>
  </si>
  <si>
    <t>968071125R00</t>
  </si>
  <si>
    <t>Vyvěšení nebo zavěšení kovových křídel dveří, plochy do 2 m2</t>
  </si>
  <si>
    <t>s případným uložením a opětovným zavěšením po provedení stavebních změn,</t>
  </si>
  <si>
    <t>968072247R00</t>
  </si>
  <si>
    <t>Vybourání a vyjmutí kovových rámů a rolet rámů, včetně pomocného lešení o výšce podlahy do 1900 mm a pro zatížení do 1,5 kPa  (150 kg/m2) okenních jednoduchých, plochy přes 4 m2</t>
  </si>
  <si>
    <t>968072559R00</t>
  </si>
  <si>
    <t>Vybourání a vyjmutí kovových rámů a rolet rámů, včetně pomocného lešení o výšce podlahy do 1900 mm a pro zatížení do 1,5 kPa  (150 kg/m2) vrat, plochy přes 5 m2</t>
  </si>
  <si>
    <t>968095001R00</t>
  </si>
  <si>
    <t xml:space="preserve">Vybourání vnitřních parapetů dřevěných, šířky do 25 cm,  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</si>
  <si>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</si>
  <si>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</si>
  <si>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</si>
  <si>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</si>
  <si>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</si>
  <si>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</si>
  <si>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</si>
  <si>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>764410250RT2</t>
  </si>
  <si>
    <t>Oplechování parapetů z pozinkovaného plechu dodávka a montáž   rš 330 mm</t>
  </si>
  <si>
    <t>800-764</t>
  </si>
  <si>
    <t>včetně rohů</t>
  </si>
  <si>
    <t>764410850R00</t>
  </si>
  <si>
    <t>Demontáž oplechování parapetů rš od 100 do 330 mm</t>
  </si>
  <si>
    <t>766601216RT3</t>
  </si>
  <si>
    <t xml:space="preserve">Těsnění připojovací spáry spára ostění, interiér - fólie parotěsná šířky 100 mm samolepicí, výplň PU pěnou, exteriér - páska paropropustná šířky 15 mm, tl. 6/30 mm expanzní,  </t>
  </si>
  <si>
    <t>800-766</t>
  </si>
  <si>
    <t>766629301R00</t>
  </si>
  <si>
    <t>Montáž otvorových prvků plastových nebo z dřevěných europrofilů oken, plochy do 1,50 m2</t>
  </si>
  <si>
    <t>766629302R00</t>
  </si>
  <si>
    <t>Montáž otvorových prvků plastových nebo z dřevěných europrofilů oken, plochy do 2,70 m2</t>
  </si>
  <si>
    <t>766629303R00</t>
  </si>
  <si>
    <t>Montáž otvorových prvků plastových nebo z dřevěných europrofilů oken, plochy do 4,50 m2</t>
  </si>
  <si>
    <t>766694123R00</t>
  </si>
  <si>
    <t>Ostatní montáž parapetních desek dřevěných pro jakékoliv upevnění   šířky přes 300 mm, délky přes 1600 do 2600 mm</t>
  </si>
  <si>
    <t>60775516R</t>
  </si>
  <si>
    <t>parapet vnitřní š = 500 mm; materiál - povrch laminátová fólie; materiál - jádro komůrkové ušlechtilé PVC; dekor bílý</t>
  </si>
  <si>
    <t>SPCM</t>
  </si>
  <si>
    <t>Specifikace</t>
  </si>
  <si>
    <t>POL3_</t>
  </si>
  <si>
    <t>60775551R</t>
  </si>
  <si>
    <t>krytka parapetu plast; boční, oboustranná; rozměr 600 mm; barva bílá</t>
  </si>
  <si>
    <t>998766202R00</t>
  </si>
  <si>
    <t>Přesun hmot pro konstrukce truhlářské v objektech výšky do 12 m</t>
  </si>
  <si>
    <t>Přesun hmot</t>
  </si>
  <si>
    <t>POL7_</t>
  </si>
  <si>
    <t>50 m vodorovně</t>
  </si>
  <si>
    <t>767611231R00</t>
  </si>
  <si>
    <t>Montáž oken jednoduchých, nebo okenních rámů do ocelové konstrukce nebo konstrukce s hotovými povrchy  o hmotnosti okna přes 75 do 100 kg</t>
  </si>
  <si>
    <t>800-767</t>
  </si>
  <si>
    <t>767711110R00</t>
  </si>
  <si>
    <t>Montáž výkladců zapuštěných pevných o ploše jednotlivě do 9 m2</t>
  </si>
  <si>
    <t>767-01</t>
  </si>
  <si>
    <t>Z01 - Hliníková okenní sestava 3x1,4m barva RAL 7001</t>
  </si>
  <si>
    <t>ks</t>
  </si>
  <si>
    <t>Indiv</t>
  </si>
  <si>
    <t>767-02</t>
  </si>
  <si>
    <t>Z02 - Hliníková okenní sestava 3x2,8m barva RAL 7001</t>
  </si>
  <si>
    <t>767-03</t>
  </si>
  <si>
    <t>Z03 - Hliníková dveřní sestava 3x2,95m barva RAL 7001</t>
  </si>
  <si>
    <t>767-04</t>
  </si>
  <si>
    <t>Z04 - Hliníková dveřní sestava 2,1x2,95m barva RAL 7001</t>
  </si>
  <si>
    <t>998767202R00</t>
  </si>
  <si>
    <t>Přesun hmot pro kovové stavební doplňk. konstrukce v objektech výšky do 12 m</t>
  </si>
  <si>
    <t>769-01</t>
  </si>
  <si>
    <t>T01 - Okno plastové 6komor 2křídlé 2,1x1,8  bílé</t>
  </si>
  <si>
    <t>769-02</t>
  </si>
  <si>
    <t>T02 - Okno plastové 6komor 2křídlé 2,1x0,9m  bílé</t>
  </si>
  <si>
    <t>769-03</t>
  </si>
  <si>
    <t>T03 - Okno plastové 6komor 1křídlé 0,6x0,9m  bílé</t>
  </si>
  <si>
    <t>769-04</t>
  </si>
  <si>
    <t>T04 - Okno plastové 6komor 1křídlé 0,9x0,9m  bílé</t>
  </si>
  <si>
    <t>769-05</t>
  </si>
  <si>
    <t>T05 - Okno plastové 6komor 2křídlé 1,5x0,9m  bílé</t>
  </si>
  <si>
    <t>769-06</t>
  </si>
  <si>
    <t>T06 - Okno plastové 6komor 4křídlé 2,1x2,1m  bílé</t>
  </si>
  <si>
    <t>769-07</t>
  </si>
  <si>
    <t>T07- Okno plastové 6komor 1křídlé 1,2x1,8m  bílé</t>
  </si>
  <si>
    <t>769-08</t>
  </si>
  <si>
    <t>T08 - Okno plastové 6komor 1křídlé 0,9x0,6m  bílé</t>
  </si>
  <si>
    <t>769-09</t>
  </si>
  <si>
    <t>T09 - Okno plastové 6komor 1křídlé 0,9x1,5m  bílé</t>
  </si>
  <si>
    <t>781672106R00</t>
  </si>
  <si>
    <t>Montáž obkladů parapetů z dlaždic keramických 200 x 100 mm, kladených do malty</t>
  </si>
  <si>
    <t>800-771</t>
  </si>
  <si>
    <t>597813651R</t>
  </si>
  <si>
    <t>obklad keramický š = 148 mm; l = 198 mm; h = 6,5 mm; pro interiér; barva bílá; lesk</t>
  </si>
  <si>
    <t>784191101R00</t>
  </si>
  <si>
    <t>Příprava povrchu Penetrace (napouštění) podkladu disperzní, jednonásobná</t>
  </si>
  <si>
    <t>784195222R00</t>
  </si>
  <si>
    <t>Malby z malířských směsí otěruvzdorných,  , barevné, dvojnásobné</t>
  </si>
  <si>
    <t>786622211RT2</t>
  </si>
  <si>
    <t>Zastiňující zařízení lamelové žaluzie vnitřní vč. dodávky, pro okna plastová</t>
  </si>
  <si>
    <t>800-786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</si>
  <si>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</si>
  <si>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</si>
  <si>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</si>
  <si>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</si>
  <si>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</si>
  <si>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</si>
  <si>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</si>
  <si>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</si>
  <si>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784011221RT2</t>
  </si>
  <si>
    <t>Ostatní práce zakrytí předmětů,  , včetně dodávky fólie tl. 0,04 mm</t>
  </si>
  <si>
    <t>784011222RT2</t>
  </si>
  <si>
    <t>Ostatní práce zakrytí podlah,  , včetně papírové lepenky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</si>
  <si>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</si>
  <si>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</si>
  <si>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</si>
  <si>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</si>
  <si>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</si>
  <si>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</si>
  <si>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979990162R00</t>
  </si>
  <si>
    <t>Poplatek za skládku za uložení, dřevo+sklo,  , skupina 17 09 04 z Katalogu odpadů</t>
  </si>
  <si>
    <t>979093111R00</t>
  </si>
  <si>
    <t>Uložení suti na skládku bez zhutnění</t>
  </si>
  <si>
    <t>800-6</t>
  </si>
  <si>
    <t>s hrubým urovnáním,</t>
  </si>
  <si>
    <t>180456181100R</t>
  </si>
  <si>
    <t>Montážní plošina na autopod. MP-16 (A 31)</t>
  </si>
  <si>
    <t>Sh</t>
  </si>
  <si>
    <t>STROJ</t>
  </si>
  <si>
    <t>Stroj</t>
  </si>
  <si>
    <t>POL6_</t>
  </si>
  <si>
    <t>005121 R</t>
  </si>
  <si>
    <t>Zařízení staveniště</t>
  </si>
  <si>
    <t>Soubor</t>
  </si>
  <si>
    <t>VRN</t>
  </si>
  <si>
    <t>POL99_0</t>
  </si>
  <si>
    <t>005211080R</t>
  </si>
  <si>
    <t xml:space="preserve">Bezpečnostní a hygienická opatření na staveništi </t>
  </si>
  <si>
    <t>00524 R</t>
  </si>
  <si>
    <t>Předání a převzetí díla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</si>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</sst>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/jEp4o0uk+4s9ji6ktCc3SVRtWd2R11qkihI6hvfF8QLWvrhUMa++14+0XlJoCAA+fC/hJixUQ7zac8V7FEcg==" saltValue="cL/KQSrU/sEVVaXbm55w8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2612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SUMIF(F53:F69,A16,I53:I69)+SUMIF(F53:F69,"PSU",I53:I69)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SUMIF(F53:F69,A17,I53:I69)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SUMIF(F53:F69,A18,I53:I69)</f>
        <v>0</v>
      </c>
      <c r="J18" s="85"/>
    </row>
    <row r="19" spans="1:10" ht="23.25" customHeight="1" x14ac:dyDescent="0.25">
      <c r="A19" s="196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SUMIF(F53:F69,A19,I53:I69)</f>
        <v>0</v>
      </c>
      <c r="J19" s="85"/>
    </row>
    <row r="20" spans="1:10" ht="23.25" customHeight="1" x14ac:dyDescent="0.25">
      <c r="A20" s="196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SUMIF(F53:F69,A20,I53:I69)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'SO01 4 Pol'!AE119</f>
        <v>0</v>
      </c>
      <c r="G39" s="149">
        <f>'SO01 4 Pol'!AF119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'SO01 4 Pol'!AE119</f>
        <v>0</v>
      </c>
      <c r="G41" s="155">
        <f>'SO01 4 Pol'!AF119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'SO01 4 Pol'!AE119</f>
        <v>0</v>
      </c>
      <c r="G42" s="150">
        <f>'SO01 4 Pol'!AF119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5" t="s">
        <v>61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'SO01 4 Pol'!G8</f>
        <v>0</v>
      </c>
      <c r="J53" s="189" t="str">
        <f>IF(I70=0,"",I53/I70*100)</f>
        <v/>
      </c>
    </row>
    <row r="54" spans="1:10" ht="36.75" customHeight="1" x14ac:dyDescent="0.25">
      <c r="A54" s="178"/>
      <c r="B54" s="183" t="s">
        <v>65</v>
      </c>
      <c r="C54" s="184" t="s">
        <v>64</v>
      </c>
      <c r="D54" s="185"/>
      <c r="E54" s="185"/>
      <c r="F54" s="192" t="s">
        <v>24</v>
      </c>
      <c r="G54" s="193"/>
      <c r="H54" s="193"/>
      <c r="I54" s="193">
        <f>'SO01 4 Pol'!G22</f>
        <v>0</v>
      </c>
      <c r="J54" s="189" t="str">
        <f>IF(I70=0,"",I54/I70*100)</f>
        <v/>
      </c>
    </row>
    <row r="55" spans="1:10" ht="36.75" customHeight="1" x14ac:dyDescent="0.25">
      <c r="A55" s="178"/>
      <c r="B55" s="183" t="s">
        <v>66</v>
      </c>
      <c r="C55" s="184" t="s">
        <v>67</v>
      </c>
      <c r="D55" s="185"/>
      <c r="E55" s="185"/>
      <c r="F55" s="192" t="s">
        <v>24</v>
      </c>
      <c r="G55" s="193"/>
      <c r="H55" s="193"/>
      <c r="I55" s="193">
        <f>'SO01 4 Pol'!G28</f>
        <v>0</v>
      </c>
      <c r="J55" s="189" t="str">
        <f>IF(I70=0,"",I55/I70*100)</f>
        <v/>
      </c>
    </row>
    <row r="56" spans="1:10" ht="36.75" customHeight="1" x14ac:dyDescent="0.25">
      <c r="A56" s="178"/>
      <c r="B56" s="183" t="s">
        <v>68</v>
      </c>
      <c r="C56" s="184" t="s">
        <v>69</v>
      </c>
      <c r="D56" s="185"/>
      <c r="E56" s="185"/>
      <c r="F56" s="192" t="s">
        <v>24</v>
      </c>
      <c r="G56" s="193"/>
      <c r="H56" s="193"/>
      <c r="I56" s="193">
        <f>'SO01 4 Pol'!G32</f>
        <v>0</v>
      </c>
      <c r="J56" s="189" t="str">
        <f>IF(I70=0,"",I56/I70*100)</f>
        <v/>
      </c>
    </row>
    <row r="57" spans="1:10" ht="36.75" customHeight="1" x14ac:dyDescent="0.25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'SO01 4 Pol'!G34</f>
        <v>0</v>
      </c>
      <c r="J57" s="189" t="str">
        <f>IF(I70=0,"",I57/I70*100)</f>
        <v/>
      </c>
    </row>
    <row r="58" spans="1:10" ht="36.75" customHeight="1" x14ac:dyDescent="0.25">
      <c r="A58" s="178"/>
      <c r="B58" s="183" t="s">
        <v>72</v>
      </c>
      <c r="C58" s="184" t="s">
        <v>73</v>
      </c>
      <c r="D58" s="185"/>
      <c r="E58" s="185"/>
      <c r="F58" s="192" t="s">
        <v>24</v>
      </c>
      <c r="G58" s="193"/>
      <c r="H58" s="193"/>
      <c r="I58" s="193">
        <f>'SO01 4 Pol'!G36</f>
        <v>0</v>
      </c>
      <c r="J58" s="189" t="str">
        <f>IF(I70=0,"",I58/I70*100)</f>
        <v/>
      </c>
    </row>
    <row r="59" spans="1:10" ht="36.75" customHeight="1" x14ac:dyDescent="0.25">
      <c r="A59" s="178"/>
      <c r="B59" s="183" t="s">
        <v>74</v>
      </c>
      <c r="C59" s="184" t="s">
        <v>75</v>
      </c>
      <c r="D59" s="185"/>
      <c r="E59" s="185"/>
      <c r="F59" s="192" t="s">
        <v>24</v>
      </c>
      <c r="G59" s="193"/>
      <c r="H59" s="193"/>
      <c r="I59" s="193">
        <f>'SO01 4 Pol'!G52</f>
        <v>0</v>
      </c>
      <c r="J59" s="189" t="str">
        <f>IF(I70=0,"",I59/I70*100)</f>
        <v/>
      </c>
    </row>
    <row r="60" spans="1:10" ht="36.75" customHeight="1" x14ac:dyDescent="0.25">
      <c r="A60" s="178"/>
      <c r="B60" s="183" t="s">
        <v>76</v>
      </c>
      <c r="C60" s="184" t="s">
        <v>77</v>
      </c>
      <c r="D60" s="185"/>
      <c r="E60" s="185"/>
      <c r="F60" s="192" t="s">
        <v>25</v>
      </c>
      <c r="G60" s="193"/>
      <c r="H60" s="193"/>
      <c r="I60" s="193">
        <f>'SO01 4 Pol'!G55</f>
        <v>0</v>
      </c>
      <c r="J60" s="189" t="str">
        <f>IF(I70=0,"",I60/I70*100)</f>
        <v/>
      </c>
    </row>
    <row r="61" spans="1:10" ht="36.75" customHeight="1" x14ac:dyDescent="0.25">
      <c r="A61" s="178"/>
      <c r="B61" s="183" t="s">
        <v>78</v>
      </c>
      <c r="C61" s="184" t="s">
        <v>79</v>
      </c>
      <c r="D61" s="185"/>
      <c r="E61" s="185"/>
      <c r="F61" s="192" t="s">
        <v>25</v>
      </c>
      <c r="G61" s="193"/>
      <c r="H61" s="193"/>
      <c r="I61" s="193">
        <f>'SO01 4 Pol'!G59</f>
        <v>0</v>
      </c>
      <c r="J61" s="189" t="str">
        <f>IF(I70=0,"",I61/I70*100)</f>
        <v/>
      </c>
    </row>
    <row r="62" spans="1:10" ht="36.75" customHeight="1" x14ac:dyDescent="0.25">
      <c r="A62" s="178"/>
      <c r="B62" s="183" t="s">
        <v>80</v>
      </c>
      <c r="C62" s="184" t="s">
        <v>81</v>
      </c>
      <c r="D62" s="185"/>
      <c r="E62" s="185"/>
      <c r="F62" s="192" t="s">
        <v>25</v>
      </c>
      <c r="G62" s="193"/>
      <c r="H62" s="193"/>
      <c r="I62" s="193">
        <f>'SO01 4 Pol'!G69</f>
        <v>0</v>
      </c>
      <c r="J62" s="189" t="str">
        <f>IF(I70=0,"",I62/I70*100)</f>
        <v/>
      </c>
    </row>
    <row r="63" spans="1:10" ht="36.75" customHeight="1" x14ac:dyDescent="0.25">
      <c r="A63" s="178"/>
      <c r="B63" s="183" t="s">
        <v>82</v>
      </c>
      <c r="C63" s="184" t="s">
        <v>83</v>
      </c>
      <c r="D63" s="185"/>
      <c r="E63" s="185"/>
      <c r="F63" s="192" t="s">
        <v>25</v>
      </c>
      <c r="G63" s="193"/>
      <c r="H63" s="193"/>
      <c r="I63" s="193">
        <f>'SO01 4 Pol'!G78</f>
        <v>0</v>
      </c>
      <c r="J63" s="189" t="str">
        <f>IF(I70=0,"",I63/I70*100)</f>
        <v/>
      </c>
    </row>
    <row r="64" spans="1:10" ht="36.75" customHeight="1" x14ac:dyDescent="0.25">
      <c r="A64" s="178"/>
      <c r="B64" s="183" t="s">
        <v>84</v>
      </c>
      <c r="C64" s="184" t="s">
        <v>85</v>
      </c>
      <c r="D64" s="185"/>
      <c r="E64" s="185"/>
      <c r="F64" s="192" t="s">
        <v>25</v>
      </c>
      <c r="G64" s="193"/>
      <c r="H64" s="193"/>
      <c r="I64" s="193">
        <f>'SO01 4 Pol'!G90</f>
        <v>0</v>
      </c>
      <c r="J64" s="189" t="str">
        <f>IF(I70=0,"",I64/I70*100)</f>
        <v/>
      </c>
    </row>
    <row r="65" spans="1:10" ht="36.75" customHeight="1" x14ac:dyDescent="0.25">
      <c r="A65" s="178"/>
      <c r="B65" s="183" t="s">
        <v>86</v>
      </c>
      <c r="C65" s="184" t="s">
        <v>87</v>
      </c>
      <c r="D65" s="185"/>
      <c r="E65" s="185"/>
      <c r="F65" s="192" t="s">
        <v>25</v>
      </c>
      <c r="G65" s="193"/>
      <c r="H65" s="193"/>
      <c r="I65" s="193">
        <f>'SO01 4 Pol'!G93+'SO01 4 Pol'!G102</f>
        <v>0</v>
      </c>
      <c r="J65" s="189" t="str">
        <f>IF(I70=0,"",I65/I70*100)</f>
        <v/>
      </c>
    </row>
    <row r="66" spans="1:10" ht="36.75" customHeight="1" x14ac:dyDescent="0.25">
      <c r="A66" s="178"/>
      <c r="B66" s="183" t="s">
        <v>88</v>
      </c>
      <c r="C66" s="184" t="s">
        <v>89</v>
      </c>
      <c r="D66" s="185"/>
      <c r="E66" s="185"/>
      <c r="F66" s="192" t="s">
        <v>25</v>
      </c>
      <c r="G66" s="193"/>
      <c r="H66" s="193"/>
      <c r="I66" s="193">
        <f>'SO01 4 Pol'!G96</f>
        <v>0</v>
      </c>
      <c r="J66" s="189" t="str">
        <f>IF(I70=0,"",I66/I70*100)</f>
        <v/>
      </c>
    </row>
    <row r="67" spans="1:10" ht="36.75" customHeight="1" x14ac:dyDescent="0.25">
      <c r="A67" s="178"/>
      <c r="B67" s="183" t="s">
        <v>90</v>
      </c>
      <c r="C67" s="184" t="s">
        <v>91</v>
      </c>
      <c r="D67" s="185"/>
      <c r="E67" s="185"/>
      <c r="F67" s="192" t="s">
        <v>92</v>
      </c>
      <c r="G67" s="193"/>
      <c r="H67" s="193"/>
      <c r="I67" s="193">
        <f>'SO01 4 Pol'!G98+'SO01 4 Pol'!G105</f>
        <v>0</v>
      </c>
      <c r="J67" s="189" t="str">
        <f>IF(I70=0,"",I67/I70*100)</f>
        <v/>
      </c>
    </row>
    <row r="68" spans="1:10" ht="36.75" customHeight="1" x14ac:dyDescent="0.25">
      <c r="A68" s="178"/>
      <c r="B68" s="183" t="s">
        <v>93</v>
      </c>
      <c r="C68" s="184" t="s">
        <v>27</v>
      </c>
      <c r="D68" s="185"/>
      <c r="E68" s="185"/>
      <c r="F68" s="192" t="s">
        <v>93</v>
      </c>
      <c r="G68" s="193"/>
      <c r="H68" s="193"/>
      <c r="I68" s="193">
        <f>'SO01 4 Pol'!G113</f>
        <v>0</v>
      </c>
      <c r="J68" s="189" t="str">
        <f>IF(I70=0,"",I68/I70*100)</f>
        <v/>
      </c>
    </row>
    <row r="69" spans="1:10" ht="36.75" customHeight="1" x14ac:dyDescent="0.25">
      <c r="A69" s="178"/>
      <c r="B69" s="183" t="s">
        <v>94</v>
      </c>
      <c r="C69" s="184" t="s">
        <v>28</v>
      </c>
      <c r="D69" s="185"/>
      <c r="E69" s="185"/>
      <c r="F69" s="192" t="s">
        <v>94</v>
      </c>
      <c r="G69" s="193"/>
      <c r="H69" s="193"/>
      <c r="I69" s="193">
        <f>'SO01 4 Pol'!G115</f>
        <v>0</v>
      </c>
      <c r="J69" s="189" t="str">
        <f>IF(I70=0,"",I69/I70*100)</f>
        <v/>
      </c>
    </row>
    <row r="70" spans="1:10" ht="25.5" customHeight="1" x14ac:dyDescent="0.25">
      <c r="A70" s="179"/>
      <c r="B70" s="186" t="s">
        <v>1</v>
      </c>
      <c r="C70" s="187"/>
      <c r="D70" s="188"/>
      <c r="E70" s="188"/>
      <c r="F70" s="194"/>
      <c r="G70" s="195"/>
      <c r="H70" s="195"/>
      <c r="I70" s="195">
        <f>SUM(I53:I69)</f>
        <v>0</v>
      </c>
      <c r="J70" s="190">
        <f>SUM(J53:J69)</f>
        <v>0</v>
      </c>
    </row>
    <row r="71" spans="1:10" x14ac:dyDescent="0.25">
      <c r="F71" s="135"/>
      <c r="G71" s="135"/>
      <c r="H71" s="135"/>
      <c r="I71" s="135"/>
      <c r="J71" s="191"/>
    </row>
    <row r="72" spans="1:10" x14ac:dyDescent="0.25">
      <c r="F72" s="135"/>
      <c r="G72" s="135"/>
      <c r="H72" s="135"/>
      <c r="I72" s="135"/>
      <c r="J72" s="191"/>
    </row>
    <row r="73" spans="1:10" x14ac:dyDescent="0.25">
      <c r="F73" s="135"/>
      <c r="G73" s="135"/>
      <c r="H73" s="135"/>
      <c r="I73" s="135"/>
      <c r="J73" s="191"/>
    </row>
  </sheetData>
  <sheetProtection algorithmName="SHA-512" hashValue="o5Z+yhGXM1cKHEjEa1dVgtPc1sCLl/d8osCzpBtWBTYM6JLenppLN+0/EwuiAnDfETop0YOq0OdtiZXnqaoaBQ==" saltValue="UDAkE9rTlVTZa6eUyPPD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8:E68"/>
    <mergeCell ref="C69:E69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Kq805hchYN4Z7oqJfK4xUTRqewIwL4kl8Heo+oEUKtj6WrYl4yjD5B8d8VLuBBEQiAs3KN0MPghva2nKpgziRA==" saltValue="+bS864EzyFfebTrSzCKlp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13FB4-54E1-4459-A7F2-31F2BC5FC338}">
  <sheetPr>
    <outlinePr summaryBelow="0"/>
  </sheetPr>
  <dimension ref="A1:BH5000"/>
  <sheetViews>
    <sheetView tabSelected="1" workbookViewId="0">
      <pane ySplit="7" topLeftCell="A101" activePane="bottomLeft" state="frozen"/>
      <selection pane="bottomLeft" activeCell="C9" sqref="C9"/>
    </sheetView>
  </sheetViews>
  <sheetFormatPr defaultRowHeight="13.2" outlineLevelRow="2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97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97</v>
      </c>
      <c r="AG3" t="s">
        <v>98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99</v>
      </c>
    </row>
    <row r="5" spans="1:60" x14ac:dyDescent="0.25">
      <c r="D5" s="10"/>
    </row>
    <row r="6" spans="1:60" ht="39.6" x14ac:dyDescent="0.25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29</v>
      </c>
      <c r="H6" s="211" t="s">
        <v>30</v>
      </c>
      <c r="I6" s="211" t="s">
        <v>106</v>
      </c>
      <c r="J6" s="211" t="s">
        <v>31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122</v>
      </c>
      <c r="B8" s="227" t="s">
        <v>63</v>
      </c>
      <c r="C8" s="251" t="s">
        <v>64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29"/>
      <c r="O8" s="229">
        <f>SUM(O9:O21)</f>
        <v>10.68</v>
      </c>
      <c r="P8" s="229"/>
      <c r="Q8" s="229">
        <f>SUM(Q9:Q21)</f>
        <v>0</v>
      </c>
      <c r="R8" s="230"/>
      <c r="S8" s="230"/>
      <c r="T8" s="231"/>
      <c r="U8" s="225"/>
      <c r="V8" s="225">
        <f>SUM(V9:V21)</f>
        <v>386.61000000000007</v>
      </c>
      <c r="W8" s="225"/>
      <c r="X8" s="225"/>
      <c r="Y8" s="225"/>
      <c r="AG8" t="s">
        <v>123</v>
      </c>
    </row>
    <row r="9" spans="1:60" ht="20.399999999999999" outlineLevel="1" x14ac:dyDescent="0.25">
      <c r="A9" s="233">
        <v>1</v>
      </c>
      <c r="B9" s="234" t="s">
        <v>124</v>
      </c>
      <c r="C9" s="252" t="s">
        <v>125</v>
      </c>
      <c r="D9" s="235" t="s">
        <v>126</v>
      </c>
      <c r="E9" s="236">
        <v>174.27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1.9000000000000001E-4</v>
      </c>
      <c r="O9" s="236">
        <f>ROUND(E9*N9,2)</f>
        <v>0.03</v>
      </c>
      <c r="P9" s="236">
        <v>0</v>
      </c>
      <c r="Q9" s="236">
        <f>ROUND(E9*P9,2)</f>
        <v>0</v>
      </c>
      <c r="R9" s="238" t="s">
        <v>127</v>
      </c>
      <c r="S9" s="238" t="s">
        <v>128</v>
      </c>
      <c r="T9" s="239" t="s">
        <v>128</v>
      </c>
      <c r="U9" s="223">
        <v>5.1999999999999998E-2</v>
      </c>
      <c r="V9" s="223">
        <f>ROUND(E9*U9,2)</f>
        <v>9.06</v>
      </c>
      <c r="W9" s="223"/>
      <c r="X9" s="223" t="s">
        <v>129</v>
      </c>
      <c r="Y9" s="223" t="s">
        <v>130</v>
      </c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53" t="s">
        <v>132</v>
      </c>
      <c r="D10" s="240"/>
      <c r="E10" s="240"/>
      <c r="F10" s="240"/>
      <c r="G10" s="240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133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33">
        <v>2</v>
      </c>
      <c r="B11" s="234" t="s">
        <v>134</v>
      </c>
      <c r="C11" s="252" t="s">
        <v>135</v>
      </c>
      <c r="D11" s="235" t="s">
        <v>126</v>
      </c>
      <c r="E11" s="236">
        <v>188.20500000000001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4.0000000000000003E-5</v>
      </c>
      <c r="O11" s="236">
        <f>ROUND(E11*N11,2)</f>
        <v>0.01</v>
      </c>
      <c r="P11" s="236">
        <v>0</v>
      </c>
      <c r="Q11" s="236">
        <f>ROUND(E11*P11,2)</f>
        <v>0</v>
      </c>
      <c r="R11" s="238" t="s">
        <v>127</v>
      </c>
      <c r="S11" s="238" t="s">
        <v>128</v>
      </c>
      <c r="T11" s="239" t="s">
        <v>128</v>
      </c>
      <c r="U11" s="223">
        <v>7.8E-2</v>
      </c>
      <c r="V11" s="223">
        <f>ROUND(E11*U11,2)</f>
        <v>14.68</v>
      </c>
      <c r="W11" s="223"/>
      <c r="X11" s="223" t="s">
        <v>129</v>
      </c>
      <c r="Y11" s="223" t="s">
        <v>130</v>
      </c>
      <c r="Z11" s="212"/>
      <c r="AA11" s="212"/>
      <c r="AB11" s="212"/>
      <c r="AC11" s="212"/>
      <c r="AD11" s="212"/>
      <c r="AE11" s="212"/>
      <c r="AF11" s="212"/>
      <c r="AG11" s="212" t="s">
        <v>131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1" outlineLevel="2" x14ac:dyDescent="0.25">
      <c r="A12" s="219"/>
      <c r="B12" s="220"/>
      <c r="C12" s="253" t="s">
        <v>136</v>
      </c>
      <c r="D12" s="240"/>
      <c r="E12" s="240"/>
      <c r="F12" s="240"/>
      <c r="G12" s="240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133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41" t="str">
        <f>C12</f>
        <v>které se zřizují před úpravami povrchu, a obalení osazených dveřních zárubní před znečištěním při úpravách povrchu nástřikem plastických maltovin včetně pozdějšího odkrytí,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2">
        <v>3</v>
      </c>
      <c r="B13" s="243" t="s">
        <v>137</v>
      </c>
      <c r="C13" s="254" t="s">
        <v>138</v>
      </c>
      <c r="D13" s="244" t="s">
        <v>139</v>
      </c>
      <c r="E13" s="245">
        <v>451.6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5">
        <v>2.3800000000000002E-3</v>
      </c>
      <c r="O13" s="245">
        <f>ROUND(E13*N13,2)</f>
        <v>1.07</v>
      </c>
      <c r="P13" s="245">
        <v>0</v>
      </c>
      <c r="Q13" s="245">
        <f>ROUND(E13*P13,2)</f>
        <v>0</v>
      </c>
      <c r="R13" s="247" t="s">
        <v>140</v>
      </c>
      <c r="S13" s="247" t="s">
        <v>128</v>
      </c>
      <c r="T13" s="248" t="s">
        <v>128</v>
      </c>
      <c r="U13" s="223">
        <v>0.18232999999999999</v>
      </c>
      <c r="V13" s="223">
        <f>ROUND(E13*U13,2)</f>
        <v>82.34</v>
      </c>
      <c r="W13" s="223"/>
      <c r="X13" s="223" t="s">
        <v>129</v>
      </c>
      <c r="Y13" s="223" t="s">
        <v>130</v>
      </c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3">
        <v>4</v>
      </c>
      <c r="B14" s="234" t="s">
        <v>141</v>
      </c>
      <c r="C14" s="252" t="s">
        <v>142</v>
      </c>
      <c r="D14" s="235" t="s">
        <v>126</v>
      </c>
      <c r="E14" s="236">
        <v>174.27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6">
        <v>5.3690000000000002E-2</v>
      </c>
      <c r="O14" s="236">
        <f>ROUND(E14*N14,2)</f>
        <v>9.36</v>
      </c>
      <c r="P14" s="236">
        <v>0</v>
      </c>
      <c r="Q14" s="236">
        <f>ROUND(E14*P14,2)</f>
        <v>0</v>
      </c>
      <c r="R14" s="238" t="s">
        <v>140</v>
      </c>
      <c r="S14" s="238" t="s">
        <v>128</v>
      </c>
      <c r="T14" s="239" t="s">
        <v>128</v>
      </c>
      <c r="U14" s="223">
        <v>1.17717</v>
      </c>
      <c r="V14" s="223">
        <f>ROUND(E14*U14,2)</f>
        <v>205.15</v>
      </c>
      <c r="W14" s="223"/>
      <c r="X14" s="223" t="s">
        <v>129</v>
      </c>
      <c r="Y14" s="223" t="s">
        <v>130</v>
      </c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19"/>
      <c r="B15" s="220"/>
      <c r="C15" s="253" t="s">
        <v>143</v>
      </c>
      <c r="D15" s="240"/>
      <c r="E15" s="240"/>
      <c r="F15" s="240"/>
      <c r="G15" s="240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133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1" t="str">
        <f>C15</f>
        <v>okenního nebo dveřního, z pomocného pracovního lešení o výšce podlahy do 1900 mm a pro zatížení do 1,5 kPa,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33">
        <v>5</v>
      </c>
      <c r="B16" s="234" t="s">
        <v>144</v>
      </c>
      <c r="C16" s="252" t="s">
        <v>145</v>
      </c>
      <c r="D16" s="235" t="s">
        <v>139</v>
      </c>
      <c r="E16" s="236">
        <v>335.8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4.6000000000000001E-4</v>
      </c>
      <c r="O16" s="236">
        <f>ROUND(E16*N16,2)</f>
        <v>0.15</v>
      </c>
      <c r="P16" s="236">
        <v>0</v>
      </c>
      <c r="Q16" s="236">
        <f>ROUND(E16*P16,2)</f>
        <v>0</v>
      </c>
      <c r="R16" s="238" t="s">
        <v>127</v>
      </c>
      <c r="S16" s="238" t="s">
        <v>128</v>
      </c>
      <c r="T16" s="239" t="s">
        <v>128</v>
      </c>
      <c r="U16" s="223">
        <v>0.12</v>
      </c>
      <c r="V16" s="223">
        <f>ROUND(E16*U16,2)</f>
        <v>40.299999999999997</v>
      </c>
      <c r="W16" s="223"/>
      <c r="X16" s="223" t="s">
        <v>129</v>
      </c>
      <c r="Y16" s="223" t="s">
        <v>130</v>
      </c>
      <c r="Z16" s="212"/>
      <c r="AA16" s="212"/>
      <c r="AB16" s="212"/>
      <c r="AC16" s="212"/>
      <c r="AD16" s="212"/>
      <c r="AE16" s="212"/>
      <c r="AF16" s="212"/>
      <c r="AG16" s="212" t="s">
        <v>131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5">
      <c r="A17" s="219"/>
      <c r="B17" s="220"/>
      <c r="C17" s="253" t="s">
        <v>146</v>
      </c>
      <c r="D17" s="240"/>
      <c r="E17" s="240"/>
      <c r="F17" s="240"/>
      <c r="G17" s="240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33">
        <v>6</v>
      </c>
      <c r="B18" s="234" t="s">
        <v>147</v>
      </c>
      <c r="C18" s="252" t="s">
        <v>148</v>
      </c>
      <c r="D18" s="235" t="s">
        <v>139</v>
      </c>
      <c r="E18" s="236">
        <v>335.8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1.4999999999999999E-4</v>
      </c>
      <c r="O18" s="236">
        <f>ROUND(E18*N18,2)</f>
        <v>0.05</v>
      </c>
      <c r="P18" s="236">
        <v>0</v>
      </c>
      <c r="Q18" s="236">
        <f>ROUND(E18*P18,2)</f>
        <v>0</v>
      </c>
      <c r="R18" s="238" t="s">
        <v>127</v>
      </c>
      <c r="S18" s="238" t="s">
        <v>128</v>
      </c>
      <c r="T18" s="239" t="s">
        <v>128</v>
      </c>
      <c r="U18" s="223">
        <v>0.05</v>
      </c>
      <c r="V18" s="223">
        <f>ROUND(E18*U18,2)</f>
        <v>16.79</v>
      </c>
      <c r="W18" s="223"/>
      <c r="X18" s="223" t="s">
        <v>129</v>
      </c>
      <c r="Y18" s="223" t="s">
        <v>130</v>
      </c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5">
      <c r="A19" s="219"/>
      <c r="B19" s="220"/>
      <c r="C19" s="253" t="s">
        <v>149</v>
      </c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3">
        <v>7</v>
      </c>
      <c r="B20" s="234" t="s">
        <v>150</v>
      </c>
      <c r="C20" s="252" t="s">
        <v>151</v>
      </c>
      <c r="D20" s="235" t="s">
        <v>139</v>
      </c>
      <c r="E20" s="236">
        <v>114.3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6.9999999999999994E-5</v>
      </c>
      <c r="O20" s="236">
        <f>ROUND(E20*N20,2)</f>
        <v>0.01</v>
      </c>
      <c r="P20" s="236">
        <v>0</v>
      </c>
      <c r="Q20" s="236">
        <f>ROUND(E20*P20,2)</f>
        <v>0</v>
      </c>
      <c r="R20" s="238" t="s">
        <v>127</v>
      </c>
      <c r="S20" s="238" t="s">
        <v>128</v>
      </c>
      <c r="T20" s="239" t="s">
        <v>128</v>
      </c>
      <c r="U20" s="223">
        <v>0.16</v>
      </c>
      <c r="V20" s="223">
        <f>ROUND(E20*U20,2)</f>
        <v>18.29</v>
      </c>
      <c r="W20" s="223"/>
      <c r="X20" s="223" t="s">
        <v>129</v>
      </c>
      <c r="Y20" s="223" t="s">
        <v>130</v>
      </c>
      <c r="Z20" s="212"/>
      <c r="AA20" s="212"/>
      <c r="AB20" s="212"/>
      <c r="AC20" s="212"/>
      <c r="AD20" s="212"/>
      <c r="AE20" s="212"/>
      <c r="AF20" s="212"/>
      <c r="AG20" s="212" t="s">
        <v>131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53" t="s">
        <v>152</v>
      </c>
      <c r="D21" s="240"/>
      <c r="E21" s="240"/>
      <c r="F21" s="240"/>
      <c r="G21" s="240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133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5">
      <c r="A22" s="226" t="s">
        <v>122</v>
      </c>
      <c r="B22" s="227" t="s">
        <v>65</v>
      </c>
      <c r="C22" s="251" t="s">
        <v>64</v>
      </c>
      <c r="D22" s="228"/>
      <c r="E22" s="229"/>
      <c r="F22" s="230"/>
      <c r="G22" s="230">
        <f>SUMIF(AG23:AG27,"&lt;&gt;NOR",G23:G27)</f>
        <v>0</v>
      </c>
      <c r="H22" s="230"/>
      <c r="I22" s="230">
        <f>SUM(I23:I27)</f>
        <v>0</v>
      </c>
      <c r="J22" s="230"/>
      <c r="K22" s="230">
        <f>SUM(K23:K27)</f>
        <v>0</v>
      </c>
      <c r="L22" s="230"/>
      <c r="M22" s="230">
        <f>SUM(M23:M27)</f>
        <v>0</v>
      </c>
      <c r="N22" s="229"/>
      <c r="O22" s="229">
        <f>SUM(O23:O27)</f>
        <v>2.48</v>
      </c>
      <c r="P22" s="229"/>
      <c r="Q22" s="229">
        <f>SUM(Q23:Q27)</f>
        <v>0</v>
      </c>
      <c r="R22" s="230"/>
      <c r="S22" s="230"/>
      <c r="T22" s="231"/>
      <c r="U22" s="225"/>
      <c r="V22" s="225">
        <f>SUM(V23:V27)</f>
        <v>70.349999999999994</v>
      </c>
      <c r="W22" s="225"/>
      <c r="X22" s="225"/>
      <c r="Y22" s="225"/>
      <c r="AG22" t="s">
        <v>123</v>
      </c>
    </row>
    <row r="23" spans="1:60" ht="20.399999999999999" outlineLevel="1" x14ac:dyDescent="0.25">
      <c r="A23" s="233">
        <v>8</v>
      </c>
      <c r="B23" s="234" t="s">
        <v>153</v>
      </c>
      <c r="C23" s="252" t="s">
        <v>154</v>
      </c>
      <c r="D23" s="235" t="s">
        <v>126</v>
      </c>
      <c r="E23" s="236">
        <v>107.11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2.3099999999999999E-2</v>
      </c>
      <c r="O23" s="236">
        <f>ROUND(E23*N23,2)</f>
        <v>2.4700000000000002</v>
      </c>
      <c r="P23" s="236">
        <v>0</v>
      </c>
      <c r="Q23" s="236">
        <f>ROUND(E23*P23,2)</f>
        <v>0</v>
      </c>
      <c r="R23" s="238" t="s">
        <v>127</v>
      </c>
      <c r="S23" s="238" t="s">
        <v>128</v>
      </c>
      <c r="T23" s="239" t="s">
        <v>128</v>
      </c>
      <c r="U23" s="223">
        <v>0.43</v>
      </c>
      <c r="V23" s="223">
        <f>ROUND(E23*U23,2)</f>
        <v>46.06</v>
      </c>
      <c r="W23" s="223"/>
      <c r="X23" s="223" t="s">
        <v>129</v>
      </c>
      <c r="Y23" s="223" t="s">
        <v>130</v>
      </c>
      <c r="Z23" s="212"/>
      <c r="AA23" s="212"/>
      <c r="AB23" s="212"/>
      <c r="AC23" s="212"/>
      <c r="AD23" s="212"/>
      <c r="AE23" s="212"/>
      <c r="AF23" s="212"/>
      <c r="AG23" s="212" t="s">
        <v>131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19"/>
      <c r="B24" s="220"/>
      <c r="C24" s="253" t="s">
        <v>132</v>
      </c>
      <c r="D24" s="240"/>
      <c r="E24" s="240"/>
      <c r="F24" s="240"/>
      <c r="G24" s="240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133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33">
        <v>9</v>
      </c>
      <c r="B25" s="234" t="s">
        <v>155</v>
      </c>
      <c r="C25" s="252" t="s">
        <v>125</v>
      </c>
      <c r="D25" s="235" t="s">
        <v>126</v>
      </c>
      <c r="E25" s="236">
        <v>107.11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5.0000000000000002E-5</v>
      </c>
      <c r="O25" s="236">
        <f>ROUND(E25*N25,2)</f>
        <v>0.01</v>
      </c>
      <c r="P25" s="236">
        <v>0</v>
      </c>
      <c r="Q25" s="236">
        <f>ROUND(E25*P25,2)</f>
        <v>0</v>
      </c>
      <c r="R25" s="238" t="s">
        <v>127</v>
      </c>
      <c r="S25" s="238" t="s">
        <v>128</v>
      </c>
      <c r="T25" s="239" t="s">
        <v>128</v>
      </c>
      <c r="U25" s="223">
        <v>7.0000000000000007E-2</v>
      </c>
      <c r="V25" s="223">
        <f>ROUND(E25*U25,2)</f>
        <v>7.5</v>
      </c>
      <c r="W25" s="223"/>
      <c r="X25" s="223" t="s">
        <v>129</v>
      </c>
      <c r="Y25" s="223" t="s">
        <v>130</v>
      </c>
      <c r="Z25" s="212"/>
      <c r="AA25" s="212"/>
      <c r="AB25" s="212"/>
      <c r="AC25" s="212"/>
      <c r="AD25" s="212"/>
      <c r="AE25" s="212"/>
      <c r="AF25" s="212"/>
      <c r="AG25" s="212" t="s">
        <v>131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5">
      <c r="A26" s="219"/>
      <c r="B26" s="220"/>
      <c r="C26" s="253" t="s">
        <v>132</v>
      </c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133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2">
        <v>10</v>
      </c>
      <c r="B27" s="243" t="s">
        <v>156</v>
      </c>
      <c r="C27" s="254" t="s">
        <v>157</v>
      </c>
      <c r="D27" s="244" t="s">
        <v>139</v>
      </c>
      <c r="E27" s="245">
        <v>335.8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1.0000000000000001E-5</v>
      </c>
      <c r="O27" s="245">
        <f>ROUND(E27*N27,2)</f>
        <v>0</v>
      </c>
      <c r="P27" s="245">
        <v>0</v>
      </c>
      <c r="Q27" s="245">
        <f>ROUND(E27*P27,2)</f>
        <v>0</v>
      </c>
      <c r="R27" s="247" t="s">
        <v>158</v>
      </c>
      <c r="S27" s="247" t="s">
        <v>128</v>
      </c>
      <c r="T27" s="248" t="s">
        <v>128</v>
      </c>
      <c r="U27" s="223">
        <v>0.05</v>
      </c>
      <c r="V27" s="223">
        <f>ROUND(E27*U27,2)</f>
        <v>16.79</v>
      </c>
      <c r="W27" s="223"/>
      <c r="X27" s="223" t="s">
        <v>129</v>
      </c>
      <c r="Y27" s="223" t="s">
        <v>130</v>
      </c>
      <c r="Z27" s="212"/>
      <c r="AA27" s="212"/>
      <c r="AB27" s="212"/>
      <c r="AC27" s="212"/>
      <c r="AD27" s="212"/>
      <c r="AE27" s="212"/>
      <c r="AF27" s="212"/>
      <c r="AG27" s="212" t="s">
        <v>131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5">
      <c r="A28" s="226" t="s">
        <v>122</v>
      </c>
      <c r="B28" s="227" t="s">
        <v>66</v>
      </c>
      <c r="C28" s="251" t="s">
        <v>67</v>
      </c>
      <c r="D28" s="228"/>
      <c r="E28" s="229"/>
      <c r="F28" s="230"/>
      <c r="G28" s="230">
        <f>SUMIF(AG29:AG31,"&lt;&gt;NOR",G29:G31)</f>
        <v>0</v>
      </c>
      <c r="H28" s="230"/>
      <c r="I28" s="230">
        <f>SUM(I29:I31)</f>
        <v>0</v>
      </c>
      <c r="J28" s="230"/>
      <c r="K28" s="230">
        <f>SUM(K29:K31)</f>
        <v>0</v>
      </c>
      <c r="L28" s="230"/>
      <c r="M28" s="230">
        <f>SUM(M29:M31)</f>
        <v>0</v>
      </c>
      <c r="N28" s="229"/>
      <c r="O28" s="229">
        <f>SUM(O29:O31)</f>
        <v>2.9499999999999997</v>
      </c>
      <c r="P28" s="229"/>
      <c r="Q28" s="229">
        <f>SUM(Q29:Q31)</f>
        <v>0</v>
      </c>
      <c r="R28" s="230"/>
      <c r="S28" s="230"/>
      <c r="T28" s="231"/>
      <c r="U28" s="225"/>
      <c r="V28" s="225">
        <f>SUM(V29:V31)</f>
        <v>30.97</v>
      </c>
      <c r="W28" s="225"/>
      <c r="X28" s="225"/>
      <c r="Y28" s="225"/>
      <c r="AG28" t="s">
        <v>123</v>
      </c>
    </row>
    <row r="29" spans="1:60" outlineLevel="1" x14ac:dyDescent="0.25">
      <c r="A29" s="242">
        <v>11</v>
      </c>
      <c r="B29" s="243" t="s">
        <v>159</v>
      </c>
      <c r="C29" s="254" t="s">
        <v>160</v>
      </c>
      <c r="D29" s="244" t="s">
        <v>126</v>
      </c>
      <c r="E29" s="245">
        <v>28.574999999999999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5">
        <v>1.41E-2</v>
      </c>
      <c r="O29" s="245">
        <f>ROUND(E29*N29,2)</f>
        <v>0.4</v>
      </c>
      <c r="P29" s="245">
        <v>0</v>
      </c>
      <c r="Q29" s="245">
        <f>ROUND(E29*P29,2)</f>
        <v>0</v>
      </c>
      <c r="R29" s="247"/>
      <c r="S29" s="247" t="s">
        <v>161</v>
      </c>
      <c r="T29" s="248" t="s">
        <v>128</v>
      </c>
      <c r="U29" s="223">
        <v>0.39600000000000002</v>
      </c>
      <c r="V29" s="223">
        <f>ROUND(E29*U29,2)</f>
        <v>11.32</v>
      </c>
      <c r="W29" s="223"/>
      <c r="X29" s="223" t="s">
        <v>129</v>
      </c>
      <c r="Y29" s="223" t="s">
        <v>130</v>
      </c>
      <c r="Z29" s="212"/>
      <c r="AA29" s="212"/>
      <c r="AB29" s="212"/>
      <c r="AC29" s="212"/>
      <c r="AD29" s="212"/>
      <c r="AE29" s="212"/>
      <c r="AF29" s="212"/>
      <c r="AG29" s="212" t="s">
        <v>131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2">
        <v>12</v>
      </c>
      <c r="B30" s="243" t="s">
        <v>162</v>
      </c>
      <c r="C30" s="254" t="s">
        <v>163</v>
      </c>
      <c r="D30" s="244" t="s">
        <v>126</v>
      </c>
      <c r="E30" s="245">
        <v>28.574999999999999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7"/>
      <c r="S30" s="247" t="s">
        <v>161</v>
      </c>
      <c r="T30" s="248" t="s">
        <v>128</v>
      </c>
      <c r="U30" s="223">
        <v>0.24</v>
      </c>
      <c r="V30" s="223">
        <f>ROUND(E30*U30,2)</f>
        <v>6.86</v>
      </c>
      <c r="W30" s="223"/>
      <c r="X30" s="223" t="s">
        <v>129</v>
      </c>
      <c r="Y30" s="223" t="s">
        <v>130</v>
      </c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2">
        <v>13</v>
      </c>
      <c r="B31" s="243" t="s">
        <v>164</v>
      </c>
      <c r="C31" s="254" t="s">
        <v>165</v>
      </c>
      <c r="D31" s="244" t="s">
        <v>126</v>
      </c>
      <c r="E31" s="245">
        <v>34.29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5">
        <v>7.4260000000000007E-2</v>
      </c>
      <c r="O31" s="245">
        <f>ROUND(E31*N31,2)</f>
        <v>2.5499999999999998</v>
      </c>
      <c r="P31" s="245">
        <v>0</v>
      </c>
      <c r="Q31" s="245">
        <f>ROUND(E31*P31,2)</f>
        <v>0</v>
      </c>
      <c r="R31" s="247"/>
      <c r="S31" s="247" t="s">
        <v>161</v>
      </c>
      <c r="T31" s="248" t="s">
        <v>128</v>
      </c>
      <c r="U31" s="223">
        <v>0.373</v>
      </c>
      <c r="V31" s="223">
        <f>ROUND(E31*U31,2)</f>
        <v>12.79</v>
      </c>
      <c r="W31" s="223"/>
      <c r="X31" s="223" t="s">
        <v>129</v>
      </c>
      <c r="Y31" s="223" t="s">
        <v>130</v>
      </c>
      <c r="Z31" s="212"/>
      <c r="AA31" s="212"/>
      <c r="AB31" s="212"/>
      <c r="AC31" s="212"/>
      <c r="AD31" s="212"/>
      <c r="AE31" s="212"/>
      <c r="AF31" s="212"/>
      <c r="AG31" s="212" t="s">
        <v>131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26" t="s">
        <v>122</v>
      </c>
      <c r="B32" s="227" t="s">
        <v>68</v>
      </c>
      <c r="C32" s="251" t="s">
        <v>69</v>
      </c>
      <c r="D32" s="228"/>
      <c r="E32" s="229"/>
      <c r="F32" s="230"/>
      <c r="G32" s="230">
        <f>SUMIF(AG33:AG33,"&lt;&gt;NOR",G33:G33)</f>
        <v>0</v>
      </c>
      <c r="H32" s="230"/>
      <c r="I32" s="230">
        <f>SUM(I33:I33)</f>
        <v>0</v>
      </c>
      <c r="J32" s="230"/>
      <c r="K32" s="230">
        <f>SUM(K33:K33)</f>
        <v>0</v>
      </c>
      <c r="L32" s="230"/>
      <c r="M32" s="230">
        <f>SUM(M33:M33)</f>
        <v>0</v>
      </c>
      <c r="N32" s="229"/>
      <c r="O32" s="229">
        <f>SUM(O33:O33)</f>
        <v>1.04</v>
      </c>
      <c r="P32" s="229"/>
      <c r="Q32" s="229">
        <f>SUM(Q33:Q33)</f>
        <v>0</v>
      </c>
      <c r="R32" s="230"/>
      <c r="S32" s="230"/>
      <c r="T32" s="231"/>
      <c r="U32" s="225"/>
      <c r="V32" s="225">
        <f>SUM(V33:V33)</f>
        <v>45.5</v>
      </c>
      <c r="W32" s="225"/>
      <c r="X32" s="225"/>
      <c r="Y32" s="225"/>
      <c r="AG32" t="s">
        <v>123</v>
      </c>
    </row>
    <row r="33" spans="1:60" outlineLevel="1" x14ac:dyDescent="0.25">
      <c r="A33" s="242">
        <v>14</v>
      </c>
      <c r="B33" s="243" t="s">
        <v>166</v>
      </c>
      <c r="C33" s="254" t="s">
        <v>167</v>
      </c>
      <c r="D33" s="244" t="s">
        <v>126</v>
      </c>
      <c r="E33" s="245">
        <v>175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5">
        <v>5.9199999999999999E-3</v>
      </c>
      <c r="O33" s="245">
        <f>ROUND(E33*N33,2)</f>
        <v>1.04</v>
      </c>
      <c r="P33" s="245">
        <v>0</v>
      </c>
      <c r="Q33" s="245">
        <f>ROUND(E33*P33,2)</f>
        <v>0</v>
      </c>
      <c r="R33" s="247" t="s">
        <v>168</v>
      </c>
      <c r="S33" s="247" t="s">
        <v>128</v>
      </c>
      <c r="T33" s="248" t="s">
        <v>128</v>
      </c>
      <c r="U33" s="223">
        <v>0.26</v>
      </c>
      <c r="V33" s="223">
        <f>ROUND(E33*U33,2)</f>
        <v>45.5</v>
      </c>
      <c r="W33" s="223"/>
      <c r="X33" s="223" t="s">
        <v>129</v>
      </c>
      <c r="Y33" s="223" t="s">
        <v>130</v>
      </c>
      <c r="Z33" s="212"/>
      <c r="AA33" s="212"/>
      <c r="AB33" s="212"/>
      <c r="AC33" s="212"/>
      <c r="AD33" s="212"/>
      <c r="AE33" s="212"/>
      <c r="AF33" s="212"/>
      <c r="AG33" s="212" t="s">
        <v>131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5">
      <c r="A34" s="226" t="s">
        <v>122</v>
      </c>
      <c r="B34" s="227" t="s">
        <v>70</v>
      </c>
      <c r="C34" s="251" t="s">
        <v>71</v>
      </c>
      <c r="D34" s="228"/>
      <c r="E34" s="229"/>
      <c r="F34" s="230"/>
      <c r="G34" s="230">
        <f>SUMIF(AG35:AG35,"&lt;&gt;NOR",G35:G35)</f>
        <v>0</v>
      </c>
      <c r="H34" s="230"/>
      <c r="I34" s="230">
        <f>SUM(I35:I35)</f>
        <v>0</v>
      </c>
      <c r="J34" s="230"/>
      <c r="K34" s="230">
        <f>SUM(K35:K35)</f>
        <v>0</v>
      </c>
      <c r="L34" s="230"/>
      <c r="M34" s="230">
        <f>SUM(M35:M35)</f>
        <v>0</v>
      </c>
      <c r="N34" s="229"/>
      <c r="O34" s="229">
        <f>SUM(O35:O35)</f>
        <v>0</v>
      </c>
      <c r="P34" s="229"/>
      <c r="Q34" s="229">
        <f>SUM(Q35:Q35)</f>
        <v>0</v>
      </c>
      <c r="R34" s="230"/>
      <c r="S34" s="230"/>
      <c r="T34" s="231"/>
      <c r="U34" s="225"/>
      <c r="V34" s="225">
        <f>SUM(V35:V35)</f>
        <v>25.05</v>
      </c>
      <c r="W34" s="225"/>
      <c r="X34" s="225"/>
      <c r="Y34" s="225"/>
      <c r="AG34" t="s">
        <v>123</v>
      </c>
    </row>
    <row r="35" spans="1:60" outlineLevel="1" x14ac:dyDescent="0.25">
      <c r="A35" s="242">
        <v>15</v>
      </c>
      <c r="B35" s="243" t="s">
        <v>169</v>
      </c>
      <c r="C35" s="254" t="s">
        <v>170</v>
      </c>
      <c r="D35" s="244" t="s">
        <v>126</v>
      </c>
      <c r="E35" s="245">
        <v>1670.04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0</v>
      </c>
      <c r="O35" s="245">
        <f>ROUND(E35*N35,2)</f>
        <v>0</v>
      </c>
      <c r="P35" s="245">
        <v>0</v>
      </c>
      <c r="Q35" s="245">
        <f>ROUND(E35*P35,2)</f>
        <v>0</v>
      </c>
      <c r="R35" s="247" t="s">
        <v>140</v>
      </c>
      <c r="S35" s="247" t="s">
        <v>128</v>
      </c>
      <c r="T35" s="248" t="s">
        <v>128</v>
      </c>
      <c r="U35" s="223">
        <v>1.4999999999999999E-2</v>
      </c>
      <c r="V35" s="223">
        <f>ROUND(E35*U35,2)</f>
        <v>25.05</v>
      </c>
      <c r="W35" s="223"/>
      <c r="X35" s="223" t="s">
        <v>129</v>
      </c>
      <c r="Y35" s="223" t="s">
        <v>130</v>
      </c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5">
      <c r="A36" s="226" t="s">
        <v>122</v>
      </c>
      <c r="B36" s="227" t="s">
        <v>72</v>
      </c>
      <c r="C36" s="251" t="s">
        <v>73</v>
      </c>
      <c r="D36" s="228"/>
      <c r="E36" s="229"/>
      <c r="F36" s="230"/>
      <c r="G36" s="230">
        <f>SUMIF(AG37:AG51,"&lt;&gt;NOR",G37:G51)</f>
        <v>0</v>
      </c>
      <c r="H36" s="230"/>
      <c r="I36" s="230">
        <f>SUM(I37:I51)</f>
        <v>0</v>
      </c>
      <c r="J36" s="230"/>
      <c r="K36" s="230">
        <f>SUM(K37:K51)</f>
        <v>0</v>
      </c>
      <c r="L36" s="230"/>
      <c r="M36" s="230">
        <f>SUM(M37:M51)</f>
        <v>0</v>
      </c>
      <c r="N36" s="229"/>
      <c r="O36" s="229">
        <f>SUM(O37:O51)</f>
        <v>0.21000000000000002</v>
      </c>
      <c r="P36" s="229"/>
      <c r="Q36" s="229">
        <f>SUM(Q37:Q51)</f>
        <v>8.4700000000000006</v>
      </c>
      <c r="R36" s="230"/>
      <c r="S36" s="230"/>
      <c r="T36" s="231"/>
      <c r="U36" s="225"/>
      <c r="V36" s="225">
        <f>SUM(V37:V51)</f>
        <v>83.44</v>
      </c>
      <c r="W36" s="225"/>
      <c r="X36" s="225"/>
      <c r="Y36" s="225"/>
      <c r="AG36" t="s">
        <v>123</v>
      </c>
    </row>
    <row r="37" spans="1:60" outlineLevel="1" x14ac:dyDescent="0.25">
      <c r="A37" s="233">
        <v>16</v>
      </c>
      <c r="B37" s="234" t="s">
        <v>171</v>
      </c>
      <c r="C37" s="252" t="s">
        <v>172</v>
      </c>
      <c r="D37" s="235" t="s">
        <v>173</v>
      </c>
      <c r="E37" s="236">
        <v>144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174</v>
      </c>
      <c r="S37" s="238" t="s">
        <v>128</v>
      </c>
      <c r="T37" s="239" t="s">
        <v>128</v>
      </c>
      <c r="U37" s="223">
        <v>0.03</v>
      </c>
      <c r="V37" s="223">
        <f>ROUND(E37*U37,2)</f>
        <v>4.32</v>
      </c>
      <c r="W37" s="223"/>
      <c r="X37" s="223" t="s">
        <v>129</v>
      </c>
      <c r="Y37" s="223" t="s">
        <v>130</v>
      </c>
      <c r="Z37" s="212"/>
      <c r="AA37" s="212"/>
      <c r="AB37" s="212"/>
      <c r="AC37" s="212"/>
      <c r="AD37" s="212"/>
      <c r="AE37" s="212"/>
      <c r="AF37" s="212"/>
      <c r="AG37" s="212" t="s">
        <v>131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5">
      <c r="A38" s="219"/>
      <c r="B38" s="220"/>
      <c r="C38" s="253" t="s">
        <v>175</v>
      </c>
      <c r="D38" s="240"/>
      <c r="E38" s="240"/>
      <c r="F38" s="240"/>
      <c r="G38" s="240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133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33">
        <v>17</v>
      </c>
      <c r="B39" s="234" t="s">
        <v>176</v>
      </c>
      <c r="C39" s="252" t="s">
        <v>177</v>
      </c>
      <c r="D39" s="235" t="s">
        <v>126</v>
      </c>
      <c r="E39" s="236">
        <v>26.73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2.1900000000000001E-3</v>
      </c>
      <c r="O39" s="236">
        <f>ROUND(E39*N39,2)</f>
        <v>0.06</v>
      </c>
      <c r="P39" s="236">
        <v>4.1000000000000002E-2</v>
      </c>
      <c r="Q39" s="236">
        <f>ROUND(E39*P39,2)</f>
        <v>1.1000000000000001</v>
      </c>
      <c r="R39" s="238" t="s">
        <v>174</v>
      </c>
      <c r="S39" s="238" t="s">
        <v>128</v>
      </c>
      <c r="T39" s="239" t="s">
        <v>128</v>
      </c>
      <c r="U39" s="223">
        <v>0.52</v>
      </c>
      <c r="V39" s="223">
        <f>ROUND(E39*U39,2)</f>
        <v>13.9</v>
      </c>
      <c r="W39" s="223"/>
      <c r="X39" s="223" t="s">
        <v>129</v>
      </c>
      <c r="Y39" s="223" t="s">
        <v>130</v>
      </c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5">
      <c r="A40" s="219"/>
      <c r="B40" s="220"/>
      <c r="C40" s="253" t="s">
        <v>178</v>
      </c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133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33">
        <v>18</v>
      </c>
      <c r="B41" s="234" t="s">
        <v>179</v>
      </c>
      <c r="C41" s="252" t="s">
        <v>180</v>
      </c>
      <c r="D41" s="235" t="s">
        <v>126</v>
      </c>
      <c r="E41" s="236">
        <v>15.12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1E-3</v>
      </c>
      <c r="O41" s="236">
        <f>ROUND(E41*N41,2)</f>
        <v>0.02</v>
      </c>
      <c r="P41" s="236">
        <v>3.1E-2</v>
      </c>
      <c r="Q41" s="236">
        <f>ROUND(E41*P41,2)</f>
        <v>0.47</v>
      </c>
      <c r="R41" s="238" t="s">
        <v>174</v>
      </c>
      <c r="S41" s="238" t="s">
        <v>128</v>
      </c>
      <c r="T41" s="239" t="s">
        <v>128</v>
      </c>
      <c r="U41" s="223">
        <v>0.33100000000000002</v>
      </c>
      <c r="V41" s="223">
        <f>ROUND(E41*U41,2)</f>
        <v>5</v>
      </c>
      <c r="W41" s="223"/>
      <c r="X41" s="223" t="s">
        <v>129</v>
      </c>
      <c r="Y41" s="223" t="s">
        <v>130</v>
      </c>
      <c r="Z41" s="212"/>
      <c r="AA41" s="212"/>
      <c r="AB41" s="212"/>
      <c r="AC41" s="212"/>
      <c r="AD41" s="212"/>
      <c r="AE41" s="212"/>
      <c r="AF41" s="212"/>
      <c r="AG41" s="212" t="s">
        <v>131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5">
      <c r="A42" s="219"/>
      <c r="B42" s="220"/>
      <c r="C42" s="253" t="s">
        <v>178</v>
      </c>
      <c r="D42" s="240"/>
      <c r="E42" s="240"/>
      <c r="F42" s="240"/>
      <c r="G42" s="240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133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33">
        <v>19</v>
      </c>
      <c r="B43" s="234" t="s">
        <v>181</v>
      </c>
      <c r="C43" s="252" t="s">
        <v>182</v>
      </c>
      <c r="D43" s="235" t="s">
        <v>126</v>
      </c>
      <c r="E43" s="236">
        <v>118.71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6">
        <v>9.2000000000000003E-4</v>
      </c>
      <c r="O43" s="236">
        <f>ROUND(E43*N43,2)</f>
        <v>0.11</v>
      </c>
      <c r="P43" s="236">
        <v>2.7E-2</v>
      </c>
      <c r="Q43" s="236">
        <f>ROUND(E43*P43,2)</f>
        <v>3.21</v>
      </c>
      <c r="R43" s="238" t="s">
        <v>174</v>
      </c>
      <c r="S43" s="238" t="s">
        <v>128</v>
      </c>
      <c r="T43" s="239" t="s">
        <v>128</v>
      </c>
      <c r="U43" s="223">
        <v>0.26300000000000001</v>
      </c>
      <c r="V43" s="223">
        <f>ROUND(E43*U43,2)</f>
        <v>31.22</v>
      </c>
      <c r="W43" s="223"/>
      <c r="X43" s="223" t="s">
        <v>129</v>
      </c>
      <c r="Y43" s="223" t="s">
        <v>130</v>
      </c>
      <c r="Z43" s="212"/>
      <c r="AA43" s="212"/>
      <c r="AB43" s="212"/>
      <c r="AC43" s="212"/>
      <c r="AD43" s="212"/>
      <c r="AE43" s="212"/>
      <c r="AF43" s="212"/>
      <c r="AG43" s="212" t="s">
        <v>131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5">
      <c r="A44" s="219"/>
      <c r="B44" s="220"/>
      <c r="C44" s="253" t="s">
        <v>178</v>
      </c>
      <c r="D44" s="240"/>
      <c r="E44" s="240"/>
      <c r="F44" s="240"/>
      <c r="G44" s="240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133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33">
        <v>20</v>
      </c>
      <c r="B45" s="234" t="s">
        <v>183</v>
      </c>
      <c r="C45" s="252" t="s">
        <v>184</v>
      </c>
      <c r="D45" s="235" t="s">
        <v>173</v>
      </c>
      <c r="E45" s="236">
        <v>3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 t="s">
        <v>174</v>
      </c>
      <c r="S45" s="238" t="s">
        <v>128</v>
      </c>
      <c r="T45" s="239" t="s">
        <v>128</v>
      </c>
      <c r="U45" s="223">
        <v>0.08</v>
      </c>
      <c r="V45" s="223">
        <f>ROUND(E45*U45,2)</f>
        <v>0.24</v>
      </c>
      <c r="W45" s="223"/>
      <c r="X45" s="223" t="s">
        <v>129</v>
      </c>
      <c r="Y45" s="223" t="s">
        <v>130</v>
      </c>
      <c r="Z45" s="212"/>
      <c r="AA45" s="212"/>
      <c r="AB45" s="212"/>
      <c r="AC45" s="212"/>
      <c r="AD45" s="212"/>
      <c r="AE45" s="212"/>
      <c r="AF45" s="212"/>
      <c r="AG45" s="212" t="s">
        <v>131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19"/>
      <c r="B46" s="220"/>
      <c r="C46" s="253" t="s">
        <v>185</v>
      </c>
      <c r="D46" s="240"/>
      <c r="E46" s="240"/>
      <c r="F46" s="240"/>
      <c r="G46" s="240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133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2">
        <v>21</v>
      </c>
      <c r="B47" s="243" t="s">
        <v>186</v>
      </c>
      <c r="C47" s="254" t="s">
        <v>187</v>
      </c>
      <c r="D47" s="244" t="s">
        <v>126</v>
      </c>
      <c r="E47" s="245">
        <v>12.6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5">
        <v>6.0999999999999997E-4</v>
      </c>
      <c r="O47" s="245">
        <f>ROUND(E47*N47,2)</f>
        <v>0.01</v>
      </c>
      <c r="P47" s="245">
        <v>3.4000000000000002E-2</v>
      </c>
      <c r="Q47" s="245">
        <f>ROUND(E47*P47,2)</f>
        <v>0.43</v>
      </c>
      <c r="R47" s="247" t="s">
        <v>174</v>
      </c>
      <c r="S47" s="247" t="s">
        <v>128</v>
      </c>
      <c r="T47" s="248" t="s">
        <v>128</v>
      </c>
      <c r="U47" s="223">
        <v>0.27</v>
      </c>
      <c r="V47" s="223">
        <f>ROUND(E47*U47,2)</f>
        <v>3.4</v>
      </c>
      <c r="W47" s="223"/>
      <c r="X47" s="223" t="s">
        <v>129</v>
      </c>
      <c r="Y47" s="223" t="s">
        <v>130</v>
      </c>
      <c r="Z47" s="212"/>
      <c r="AA47" s="212"/>
      <c r="AB47" s="212"/>
      <c r="AC47" s="212"/>
      <c r="AD47" s="212"/>
      <c r="AE47" s="212"/>
      <c r="AF47" s="212"/>
      <c r="AG47" s="212" t="s">
        <v>131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2">
        <v>22</v>
      </c>
      <c r="B48" s="243" t="s">
        <v>188</v>
      </c>
      <c r="C48" s="254" t="s">
        <v>189</v>
      </c>
      <c r="D48" s="244" t="s">
        <v>126</v>
      </c>
      <c r="E48" s="245">
        <v>15.045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5">
        <v>5.5999999999999995E-4</v>
      </c>
      <c r="O48" s="245">
        <f>ROUND(E48*N48,2)</f>
        <v>0.01</v>
      </c>
      <c r="P48" s="245">
        <v>6.6000000000000003E-2</v>
      </c>
      <c r="Q48" s="245">
        <f>ROUND(E48*P48,2)</f>
        <v>0.99</v>
      </c>
      <c r="R48" s="247" t="s">
        <v>174</v>
      </c>
      <c r="S48" s="247" t="s">
        <v>128</v>
      </c>
      <c r="T48" s="248" t="s">
        <v>128</v>
      </c>
      <c r="U48" s="223">
        <v>0.34699999999999998</v>
      </c>
      <c r="V48" s="223">
        <f>ROUND(E48*U48,2)</f>
        <v>5.22</v>
      </c>
      <c r="W48" s="223"/>
      <c r="X48" s="223" t="s">
        <v>129</v>
      </c>
      <c r="Y48" s="223" t="s">
        <v>130</v>
      </c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2">
        <v>23</v>
      </c>
      <c r="B49" s="243" t="s">
        <v>190</v>
      </c>
      <c r="C49" s="254" t="s">
        <v>191</v>
      </c>
      <c r="D49" s="244" t="s">
        <v>139</v>
      </c>
      <c r="E49" s="245">
        <v>95.7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5">
        <v>0</v>
      </c>
      <c r="O49" s="245">
        <f>ROUND(E49*N49,2)</f>
        <v>0</v>
      </c>
      <c r="P49" s="245">
        <v>1.1129999999999999E-2</v>
      </c>
      <c r="Q49" s="245">
        <f>ROUND(E49*P49,2)</f>
        <v>1.07</v>
      </c>
      <c r="R49" s="247" t="s">
        <v>174</v>
      </c>
      <c r="S49" s="247" t="s">
        <v>128</v>
      </c>
      <c r="T49" s="248" t="s">
        <v>128</v>
      </c>
      <c r="U49" s="223">
        <v>8.3000000000000004E-2</v>
      </c>
      <c r="V49" s="223">
        <f>ROUND(E49*U49,2)</f>
        <v>7.94</v>
      </c>
      <c r="W49" s="223"/>
      <c r="X49" s="223" t="s">
        <v>129</v>
      </c>
      <c r="Y49" s="223" t="s">
        <v>130</v>
      </c>
      <c r="Z49" s="212"/>
      <c r="AA49" s="212"/>
      <c r="AB49" s="212"/>
      <c r="AC49" s="212"/>
      <c r="AD49" s="212"/>
      <c r="AE49" s="212"/>
      <c r="AF49" s="212"/>
      <c r="AG49" s="212" t="s">
        <v>131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33">
        <v>24</v>
      </c>
      <c r="B50" s="234" t="s">
        <v>192</v>
      </c>
      <c r="C50" s="252" t="s">
        <v>193</v>
      </c>
      <c r="D50" s="235" t="s">
        <v>126</v>
      </c>
      <c r="E50" s="236">
        <v>17.675000000000001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6">
        <v>0</v>
      </c>
      <c r="O50" s="236">
        <f>ROUND(E50*N50,2)</f>
        <v>0</v>
      </c>
      <c r="P50" s="236">
        <v>6.8000000000000005E-2</v>
      </c>
      <c r="Q50" s="236">
        <f>ROUND(E50*P50,2)</f>
        <v>1.2</v>
      </c>
      <c r="R50" s="238" t="s">
        <v>174</v>
      </c>
      <c r="S50" s="238" t="s">
        <v>128</v>
      </c>
      <c r="T50" s="239" t="s">
        <v>128</v>
      </c>
      <c r="U50" s="223">
        <v>0.69</v>
      </c>
      <c r="V50" s="223">
        <f>ROUND(E50*U50,2)</f>
        <v>12.2</v>
      </c>
      <c r="W50" s="223"/>
      <c r="X50" s="223" t="s">
        <v>129</v>
      </c>
      <c r="Y50" s="223" t="s">
        <v>130</v>
      </c>
      <c r="Z50" s="212"/>
      <c r="AA50" s="212"/>
      <c r="AB50" s="212"/>
      <c r="AC50" s="212"/>
      <c r="AD50" s="212"/>
      <c r="AE50" s="212"/>
      <c r="AF50" s="212"/>
      <c r="AG50" s="212" t="s">
        <v>131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5">
      <c r="A51" s="219"/>
      <c r="B51" s="220"/>
      <c r="C51" s="253" t="s">
        <v>194</v>
      </c>
      <c r="D51" s="240"/>
      <c r="E51" s="240"/>
      <c r="F51" s="240"/>
      <c r="G51" s="240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133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25">
      <c r="A52" s="226" t="s">
        <v>122</v>
      </c>
      <c r="B52" s="227" t="s">
        <v>74</v>
      </c>
      <c r="C52" s="251" t="s">
        <v>75</v>
      </c>
      <c r="D52" s="228"/>
      <c r="E52" s="229"/>
      <c r="F52" s="230"/>
      <c r="G52" s="230">
        <f>SUMIF(AG53:AG54,"&lt;&gt;NOR",G53:G54)</f>
        <v>0</v>
      </c>
      <c r="H52" s="230"/>
      <c r="I52" s="230">
        <f>SUM(I53:I54)</f>
        <v>0</v>
      </c>
      <c r="J52" s="230"/>
      <c r="K52" s="230">
        <f>SUM(K53:K54)</f>
        <v>0</v>
      </c>
      <c r="L52" s="230"/>
      <c r="M52" s="230">
        <f>SUM(M53:M54)</f>
        <v>0</v>
      </c>
      <c r="N52" s="229"/>
      <c r="O52" s="229">
        <f>SUM(O53:O54)</f>
        <v>0</v>
      </c>
      <c r="P52" s="229"/>
      <c r="Q52" s="229">
        <f>SUM(Q53:Q54)</f>
        <v>0</v>
      </c>
      <c r="R52" s="230"/>
      <c r="S52" s="230"/>
      <c r="T52" s="231"/>
      <c r="U52" s="225"/>
      <c r="V52" s="225">
        <f>SUM(V53:V54)</f>
        <v>8.2100000000000009</v>
      </c>
      <c r="W52" s="225"/>
      <c r="X52" s="225"/>
      <c r="Y52" s="225"/>
      <c r="AG52" t="s">
        <v>123</v>
      </c>
    </row>
    <row r="53" spans="1:60" outlineLevel="1" x14ac:dyDescent="0.25">
      <c r="A53" s="233">
        <v>25</v>
      </c>
      <c r="B53" s="234" t="s">
        <v>195</v>
      </c>
      <c r="C53" s="252" t="s">
        <v>196</v>
      </c>
      <c r="D53" s="235" t="s">
        <v>197</v>
      </c>
      <c r="E53" s="236">
        <v>25.88964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6">
        <v>0</v>
      </c>
      <c r="O53" s="236">
        <f>ROUND(E53*N53,2)</f>
        <v>0</v>
      </c>
      <c r="P53" s="236">
        <v>0</v>
      </c>
      <c r="Q53" s="236">
        <f>ROUND(E53*P53,2)</f>
        <v>0</v>
      </c>
      <c r="R53" s="238" t="s">
        <v>127</v>
      </c>
      <c r="S53" s="238" t="s">
        <v>128</v>
      </c>
      <c r="T53" s="239" t="s">
        <v>128</v>
      </c>
      <c r="U53" s="223">
        <v>0.317</v>
      </c>
      <c r="V53" s="223">
        <f>ROUND(E53*U53,2)</f>
        <v>8.2100000000000009</v>
      </c>
      <c r="W53" s="223"/>
      <c r="X53" s="223" t="s">
        <v>129</v>
      </c>
      <c r="Y53" s="223" t="s">
        <v>130</v>
      </c>
      <c r="Z53" s="212"/>
      <c r="AA53" s="212"/>
      <c r="AB53" s="212"/>
      <c r="AC53" s="212"/>
      <c r="AD53" s="212"/>
      <c r="AE53" s="212"/>
      <c r="AF53" s="212"/>
      <c r="AG53" s="212" t="s">
        <v>131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1" outlineLevel="2" x14ac:dyDescent="0.25">
      <c r="A54" s="219"/>
      <c r="B54" s="220"/>
      <c r="C54" s="253" t="s">
        <v>198</v>
      </c>
      <c r="D54" s="240"/>
      <c r="E54" s="240"/>
      <c r="F54" s="240"/>
      <c r="G54" s="240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133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41" t="str">
        <f>C54</f>
        <v>přesun hmot pro budovy občanské výstavby (JKSO 801), budovy pro bydlení (JKSO 803) budovy pro výrobu a služby (JKSO 812) s nosnou svislou konstrukcí zděnou z cihel nebo tvárnic nebo kovovou</v>
      </c>
      <c r="BB54" s="212"/>
      <c r="BC54" s="212"/>
      <c r="BD54" s="212"/>
      <c r="BE54" s="212"/>
      <c r="BF54" s="212"/>
      <c r="BG54" s="212"/>
      <c r="BH54" s="212"/>
    </row>
    <row r="55" spans="1:60" x14ac:dyDescent="0.25">
      <c r="A55" s="226" t="s">
        <v>122</v>
      </c>
      <c r="B55" s="227" t="s">
        <v>76</v>
      </c>
      <c r="C55" s="251" t="s">
        <v>77</v>
      </c>
      <c r="D55" s="228"/>
      <c r="E55" s="229"/>
      <c r="F55" s="230"/>
      <c r="G55" s="230">
        <f>SUMIF(AG56:AG58,"&lt;&gt;NOR",G56:G58)</f>
        <v>0</v>
      </c>
      <c r="H55" s="230"/>
      <c r="I55" s="230">
        <f>SUM(I56:I58)</f>
        <v>0</v>
      </c>
      <c r="J55" s="230"/>
      <c r="K55" s="230">
        <f>SUM(K56:K58)</f>
        <v>0</v>
      </c>
      <c r="L55" s="230"/>
      <c r="M55" s="230">
        <f>SUM(M56:M58)</f>
        <v>0</v>
      </c>
      <c r="N55" s="229"/>
      <c r="O55" s="229">
        <f>SUM(O56:O58)</f>
        <v>0.32</v>
      </c>
      <c r="P55" s="229"/>
      <c r="Q55" s="229">
        <f>SUM(Q56:Q58)</f>
        <v>0.15</v>
      </c>
      <c r="R55" s="230"/>
      <c r="S55" s="230"/>
      <c r="T55" s="231"/>
      <c r="U55" s="225"/>
      <c r="V55" s="225">
        <f>SUM(V56:V58)</f>
        <v>103.97999999999999</v>
      </c>
      <c r="W55" s="225"/>
      <c r="X55" s="225"/>
      <c r="Y55" s="225"/>
      <c r="AG55" t="s">
        <v>123</v>
      </c>
    </row>
    <row r="56" spans="1:60" outlineLevel="1" x14ac:dyDescent="0.25">
      <c r="A56" s="233">
        <v>26</v>
      </c>
      <c r="B56" s="234" t="s">
        <v>199</v>
      </c>
      <c r="C56" s="252" t="s">
        <v>200</v>
      </c>
      <c r="D56" s="235" t="s">
        <v>139</v>
      </c>
      <c r="E56" s="236">
        <v>114.3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6">
        <v>2.8400000000000001E-3</v>
      </c>
      <c r="O56" s="236">
        <f>ROUND(E56*N56,2)</f>
        <v>0.32</v>
      </c>
      <c r="P56" s="236">
        <v>0</v>
      </c>
      <c r="Q56" s="236">
        <f>ROUND(E56*P56,2)</f>
        <v>0</v>
      </c>
      <c r="R56" s="238" t="s">
        <v>201</v>
      </c>
      <c r="S56" s="238" t="s">
        <v>128</v>
      </c>
      <c r="T56" s="239" t="s">
        <v>128</v>
      </c>
      <c r="U56" s="223">
        <v>0.81764999999999999</v>
      </c>
      <c r="V56" s="223">
        <f>ROUND(E56*U56,2)</f>
        <v>93.46</v>
      </c>
      <c r="W56" s="223"/>
      <c r="X56" s="223" t="s">
        <v>129</v>
      </c>
      <c r="Y56" s="223" t="s">
        <v>130</v>
      </c>
      <c r="Z56" s="212"/>
      <c r="AA56" s="212"/>
      <c r="AB56" s="212"/>
      <c r="AC56" s="212"/>
      <c r="AD56" s="212"/>
      <c r="AE56" s="212"/>
      <c r="AF56" s="212"/>
      <c r="AG56" s="212" t="s">
        <v>131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5">
      <c r="A57" s="219"/>
      <c r="B57" s="220"/>
      <c r="C57" s="253" t="s">
        <v>202</v>
      </c>
      <c r="D57" s="240"/>
      <c r="E57" s="240"/>
      <c r="F57" s="240"/>
      <c r="G57" s="240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133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2">
        <v>27</v>
      </c>
      <c r="B58" s="243" t="s">
        <v>203</v>
      </c>
      <c r="C58" s="254" t="s">
        <v>204</v>
      </c>
      <c r="D58" s="244" t="s">
        <v>139</v>
      </c>
      <c r="E58" s="245">
        <v>114.3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5">
        <v>0</v>
      </c>
      <c r="O58" s="245">
        <f>ROUND(E58*N58,2)</f>
        <v>0</v>
      </c>
      <c r="P58" s="245">
        <v>1.3500000000000001E-3</v>
      </c>
      <c r="Q58" s="245">
        <f>ROUND(E58*P58,2)</f>
        <v>0.15</v>
      </c>
      <c r="R58" s="247" t="s">
        <v>201</v>
      </c>
      <c r="S58" s="247" t="s">
        <v>128</v>
      </c>
      <c r="T58" s="248" t="s">
        <v>128</v>
      </c>
      <c r="U58" s="223">
        <v>9.1999999999999998E-2</v>
      </c>
      <c r="V58" s="223">
        <f>ROUND(E58*U58,2)</f>
        <v>10.52</v>
      </c>
      <c r="W58" s="223"/>
      <c r="X58" s="223" t="s">
        <v>129</v>
      </c>
      <c r="Y58" s="223" t="s">
        <v>130</v>
      </c>
      <c r="Z58" s="212"/>
      <c r="AA58" s="212"/>
      <c r="AB58" s="212"/>
      <c r="AC58" s="212"/>
      <c r="AD58" s="212"/>
      <c r="AE58" s="212"/>
      <c r="AF58" s="212"/>
      <c r="AG58" s="212" t="s">
        <v>131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5">
      <c r="A59" s="226" t="s">
        <v>122</v>
      </c>
      <c r="B59" s="227" t="s">
        <v>78</v>
      </c>
      <c r="C59" s="251" t="s">
        <v>79</v>
      </c>
      <c r="D59" s="228"/>
      <c r="E59" s="229"/>
      <c r="F59" s="230"/>
      <c r="G59" s="230">
        <f>SUMIF(AG60:AG68,"&lt;&gt;NOR",G60:G68)</f>
        <v>0</v>
      </c>
      <c r="H59" s="230"/>
      <c r="I59" s="230">
        <f>SUM(I60:I68)</f>
        <v>0</v>
      </c>
      <c r="J59" s="230"/>
      <c r="K59" s="230">
        <f>SUM(K60:K68)</f>
        <v>0</v>
      </c>
      <c r="L59" s="230"/>
      <c r="M59" s="230">
        <f>SUM(M60:M68)</f>
        <v>0</v>
      </c>
      <c r="N59" s="229"/>
      <c r="O59" s="229">
        <f>SUM(O60:O68)</f>
        <v>0.78999999999999992</v>
      </c>
      <c r="P59" s="229"/>
      <c r="Q59" s="229">
        <f>SUM(Q60:Q68)</f>
        <v>0</v>
      </c>
      <c r="R59" s="230"/>
      <c r="S59" s="230"/>
      <c r="T59" s="231"/>
      <c r="U59" s="225"/>
      <c r="V59" s="225">
        <f>SUM(V60:V68)</f>
        <v>400.99</v>
      </c>
      <c r="W59" s="225"/>
      <c r="X59" s="225"/>
      <c r="Y59" s="225"/>
      <c r="AG59" t="s">
        <v>123</v>
      </c>
    </row>
    <row r="60" spans="1:60" ht="20.399999999999999" outlineLevel="1" x14ac:dyDescent="0.25">
      <c r="A60" s="242">
        <v>28</v>
      </c>
      <c r="B60" s="243" t="s">
        <v>205</v>
      </c>
      <c r="C60" s="254" t="s">
        <v>206</v>
      </c>
      <c r="D60" s="244" t="s">
        <v>139</v>
      </c>
      <c r="E60" s="245">
        <v>451.6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5">
        <v>0</v>
      </c>
      <c r="O60" s="245">
        <f>ROUND(E60*N60,2)</f>
        <v>0</v>
      </c>
      <c r="P60" s="245">
        <v>0</v>
      </c>
      <c r="Q60" s="245">
        <f>ROUND(E60*P60,2)</f>
        <v>0</v>
      </c>
      <c r="R60" s="247" t="s">
        <v>207</v>
      </c>
      <c r="S60" s="247" t="s">
        <v>128</v>
      </c>
      <c r="T60" s="248" t="s">
        <v>128</v>
      </c>
      <c r="U60" s="223">
        <v>0.18</v>
      </c>
      <c r="V60" s="223">
        <f>ROUND(E60*U60,2)</f>
        <v>81.290000000000006</v>
      </c>
      <c r="W60" s="223"/>
      <c r="X60" s="223" t="s">
        <v>129</v>
      </c>
      <c r="Y60" s="223" t="s">
        <v>130</v>
      </c>
      <c r="Z60" s="212"/>
      <c r="AA60" s="212"/>
      <c r="AB60" s="212"/>
      <c r="AC60" s="212"/>
      <c r="AD60" s="212"/>
      <c r="AE60" s="212"/>
      <c r="AF60" s="212"/>
      <c r="AG60" s="212" t="s">
        <v>131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42">
        <v>29</v>
      </c>
      <c r="B61" s="243" t="s">
        <v>208</v>
      </c>
      <c r="C61" s="254" t="s">
        <v>209</v>
      </c>
      <c r="D61" s="244" t="s">
        <v>173</v>
      </c>
      <c r="E61" s="245">
        <v>42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5">
        <v>8.9999999999999998E-4</v>
      </c>
      <c r="O61" s="245">
        <f>ROUND(E61*N61,2)</f>
        <v>0.04</v>
      </c>
      <c r="P61" s="245">
        <v>0</v>
      </c>
      <c r="Q61" s="245">
        <f>ROUND(E61*P61,2)</f>
        <v>0</v>
      </c>
      <c r="R61" s="247" t="s">
        <v>207</v>
      </c>
      <c r="S61" s="247" t="s">
        <v>128</v>
      </c>
      <c r="T61" s="248" t="s">
        <v>128</v>
      </c>
      <c r="U61" s="223">
        <v>2.29</v>
      </c>
      <c r="V61" s="223">
        <f>ROUND(E61*U61,2)</f>
        <v>96.18</v>
      </c>
      <c r="W61" s="223"/>
      <c r="X61" s="223" t="s">
        <v>129</v>
      </c>
      <c r="Y61" s="223" t="s">
        <v>130</v>
      </c>
      <c r="Z61" s="212"/>
      <c r="AA61" s="212"/>
      <c r="AB61" s="212"/>
      <c r="AC61" s="212"/>
      <c r="AD61" s="212"/>
      <c r="AE61" s="212"/>
      <c r="AF61" s="212"/>
      <c r="AG61" s="212" t="s">
        <v>131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42">
        <v>30</v>
      </c>
      <c r="B62" s="243" t="s">
        <v>210</v>
      </c>
      <c r="C62" s="254" t="s">
        <v>211</v>
      </c>
      <c r="D62" s="244" t="s">
        <v>173</v>
      </c>
      <c r="E62" s="245">
        <v>4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5">
        <v>1.1999999999999999E-3</v>
      </c>
      <c r="O62" s="245">
        <f>ROUND(E62*N62,2)</f>
        <v>0</v>
      </c>
      <c r="P62" s="245">
        <v>0</v>
      </c>
      <c r="Q62" s="245">
        <f>ROUND(E62*P62,2)</f>
        <v>0</v>
      </c>
      <c r="R62" s="247" t="s">
        <v>207</v>
      </c>
      <c r="S62" s="247" t="s">
        <v>128</v>
      </c>
      <c r="T62" s="248" t="s">
        <v>128</v>
      </c>
      <c r="U62" s="223">
        <v>2.72</v>
      </c>
      <c r="V62" s="223">
        <f>ROUND(E62*U62,2)</f>
        <v>10.88</v>
      </c>
      <c r="W62" s="223"/>
      <c r="X62" s="223" t="s">
        <v>129</v>
      </c>
      <c r="Y62" s="223" t="s">
        <v>130</v>
      </c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42">
        <v>31</v>
      </c>
      <c r="B63" s="243" t="s">
        <v>212</v>
      </c>
      <c r="C63" s="254" t="s">
        <v>213</v>
      </c>
      <c r="D63" s="244" t="s">
        <v>173</v>
      </c>
      <c r="E63" s="245">
        <v>29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5">
        <v>1.65E-3</v>
      </c>
      <c r="O63" s="245">
        <f>ROUND(E63*N63,2)</f>
        <v>0.05</v>
      </c>
      <c r="P63" s="245">
        <v>0</v>
      </c>
      <c r="Q63" s="245">
        <f>ROUND(E63*P63,2)</f>
        <v>0</v>
      </c>
      <c r="R63" s="247" t="s">
        <v>207</v>
      </c>
      <c r="S63" s="247" t="s">
        <v>128</v>
      </c>
      <c r="T63" s="248" t="s">
        <v>128</v>
      </c>
      <c r="U63" s="223">
        <v>3.05</v>
      </c>
      <c r="V63" s="223">
        <f>ROUND(E63*U63,2)</f>
        <v>88.45</v>
      </c>
      <c r="W63" s="223"/>
      <c r="X63" s="223" t="s">
        <v>129</v>
      </c>
      <c r="Y63" s="223" t="s">
        <v>130</v>
      </c>
      <c r="Z63" s="212"/>
      <c r="AA63" s="212"/>
      <c r="AB63" s="212"/>
      <c r="AC63" s="212"/>
      <c r="AD63" s="212"/>
      <c r="AE63" s="212"/>
      <c r="AF63" s="212"/>
      <c r="AG63" s="212" t="s">
        <v>131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0.399999999999999" outlineLevel="1" x14ac:dyDescent="0.25">
      <c r="A64" s="242">
        <v>32</v>
      </c>
      <c r="B64" s="243" t="s">
        <v>214</v>
      </c>
      <c r="C64" s="254" t="s">
        <v>215</v>
      </c>
      <c r="D64" s="244" t="s">
        <v>173</v>
      </c>
      <c r="E64" s="245">
        <v>109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5">
        <v>3.0000000000000001E-5</v>
      </c>
      <c r="O64" s="245">
        <f>ROUND(E64*N64,2)</f>
        <v>0</v>
      </c>
      <c r="P64" s="245">
        <v>0</v>
      </c>
      <c r="Q64" s="245">
        <f>ROUND(E64*P64,2)</f>
        <v>0</v>
      </c>
      <c r="R64" s="247" t="s">
        <v>207</v>
      </c>
      <c r="S64" s="247" t="s">
        <v>128</v>
      </c>
      <c r="T64" s="248" t="s">
        <v>128</v>
      </c>
      <c r="U64" s="223">
        <v>1.13934</v>
      </c>
      <c r="V64" s="223">
        <f>ROUND(E64*U64,2)</f>
        <v>124.19</v>
      </c>
      <c r="W64" s="223"/>
      <c r="X64" s="223" t="s">
        <v>129</v>
      </c>
      <c r="Y64" s="223" t="s">
        <v>130</v>
      </c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0.399999999999999" outlineLevel="1" x14ac:dyDescent="0.25">
      <c r="A65" s="242">
        <v>33</v>
      </c>
      <c r="B65" s="243" t="s">
        <v>216</v>
      </c>
      <c r="C65" s="254" t="s">
        <v>217</v>
      </c>
      <c r="D65" s="244" t="s">
        <v>139</v>
      </c>
      <c r="E65" s="245">
        <v>108.3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5">
        <v>6.4999999999999997E-3</v>
      </c>
      <c r="O65" s="245">
        <f>ROUND(E65*N65,2)</f>
        <v>0.7</v>
      </c>
      <c r="P65" s="245">
        <v>0</v>
      </c>
      <c r="Q65" s="245">
        <f>ROUND(E65*P65,2)</f>
        <v>0</v>
      </c>
      <c r="R65" s="247" t="s">
        <v>218</v>
      </c>
      <c r="S65" s="247" t="s">
        <v>128</v>
      </c>
      <c r="T65" s="248" t="s">
        <v>128</v>
      </c>
      <c r="U65" s="223">
        <v>0</v>
      </c>
      <c r="V65" s="223">
        <f>ROUND(E65*U65,2)</f>
        <v>0</v>
      </c>
      <c r="W65" s="223"/>
      <c r="X65" s="223" t="s">
        <v>219</v>
      </c>
      <c r="Y65" s="223" t="s">
        <v>130</v>
      </c>
      <c r="Z65" s="212"/>
      <c r="AA65" s="212"/>
      <c r="AB65" s="212"/>
      <c r="AC65" s="212"/>
      <c r="AD65" s="212"/>
      <c r="AE65" s="212"/>
      <c r="AF65" s="212"/>
      <c r="AG65" s="212" t="s">
        <v>220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3">
        <v>34</v>
      </c>
      <c r="B66" s="234" t="s">
        <v>221</v>
      </c>
      <c r="C66" s="252" t="s">
        <v>222</v>
      </c>
      <c r="D66" s="235" t="s">
        <v>173</v>
      </c>
      <c r="E66" s="236">
        <v>109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6">
        <v>2.0000000000000002E-5</v>
      </c>
      <c r="O66" s="236">
        <f>ROUND(E66*N66,2)</f>
        <v>0</v>
      </c>
      <c r="P66" s="236">
        <v>0</v>
      </c>
      <c r="Q66" s="236">
        <f>ROUND(E66*P66,2)</f>
        <v>0</v>
      </c>
      <c r="R66" s="238" t="s">
        <v>218</v>
      </c>
      <c r="S66" s="238" t="s">
        <v>128</v>
      </c>
      <c r="T66" s="239" t="s">
        <v>128</v>
      </c>
      <c r="U66" s="223">
        <v>0</v>
      </c>
      <c r="V66" s="223">
        <f>ROUND(E66*U66,2)</f>
        <v>0</v>
      </c>
      <c r="W66" s="223"/>
      <c r="X66" s="223" t="s">
        <v>219</v>
      </c>
      <c r="Y66" s="223" t="s">
        <v>130</v>
      </c>
      <c r="Z66" s="212"/>
      <c r="AA66" s="212"/>
      <c r="AB66" s="212"/>
      <c r="AC66" s="212"/>
      <c r="AD66" s="212"/>
      <c r="AE66" s="212"/>
      <c r="AF66" s="212"/>
      <c r="AG66" s="212" t="s">
        <v>220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>
        <v>35</v>
      </c>
      <c r="B67" s="220" t="s">
        <v>223</v>
      </c>
      <c r="C67" s="255" t="s">
        <v>224</v>
      </c>
      <c r="D67" s="221" t="s">
        <v>0</v>
      </c>
      <c r="E67" s="249"/>
      <c r="F67" s="224"/>
      <c r="G67" s="223">
        <f>ROUND(E67*F67,2)</f>
        <v>0</v>
      </c>
      <c r="H67" s="224"/>
      <c r="I67" s="223">
        <f>ROUND(E67*H67,2)</f>
        <v>0</v>
      </c>
      <c r="J67" s="224"/>
      <c r="K67" s="223">
        <f>ROUND(E67*J67,2)</f>
        <v>0</v>
      </c>
      <c r="L67" s="223">
        <v>21</v>
      </c>
      <c r="M67" s="223">
        <f>G67*(1+L67/100)</f>
        <v>0</v>
      </c>
      <c r="N67" s="222">
        <v>0</v>
      </c>
      <c r="O67" s="222">
        <f>ROUND(E67*N67,2)</f>
        <v>0</v>
      </c>
      <c r="P67" s="222">
        <v>0</v>
      </c>
      <c r="Q67" s="222">
        <f>ROUND(E67*P67,2)</f>
        <v>0</v>
      </c>
      <c r="R67" s="223" t="s">
        <v>207</v>
      </c>
      <c r="S67" s="223" t="s">
        <v>128</v>
      </c>
      <c r="T67" s="223" t="s">
        <v>128</v>
      </c>
      <c r="U67" s="223">
        <v>0</v>
      </c>
      <c r="V67" s="223">
        <f>ROUND(E67*U67,2)</f>
        <v>0</v>
      </c>
      <c r="W67" s="223"/>
      <c r="X67" s="223" t="s">
        <v>225</v>
      </c>
      <c r="Y67" s="223" t="s">
        <v>130</v>
      </c>
      <c r="Z67" s="212"/>
      <c r="AA67" s="212"/>
      <c r="AB67" s="212"/>
      <c r="AC67" s="212"/>
      <c r="AD67" s="212"/>
      <c r="AE67" s="212"/>
      <c r="AF67" s="212"/>
      <c r="AG67" s="212" t="s">
        <v>226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5">
      <c r="A68" s="219"/>
      <c r="B68" s="220"/>
      <c r="C68" s="256" t="s">
        <v>227</v>
      </c>
      <c r="D68" s="250"/>
      <c r="E68" s="250"/>
      <c r="F68" s="250"/>
      <c r="G68" s="250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133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5">
      <c r="A69" s="226" t="s">
        <v>122</v>
      </c>
      <c r="B69" s="227" t="s">
        <v>80</v>
      </c>
      <c r="C69" s="251" t="s">
        <v>81</v>
      </c>
      <c r="D69" s="228"/>
      <c r="E69" s="229"/>
      <c r="F69" s="230"/>
      <c r="G69" s="230">
        <f>SUMIF(AG70:AG77,"&lt;&gt;NOR",G70:G77)</f>
        <v>0</v>
      </c>
      <c r="H69" s="230"/>
      <c r="I69" s="230">
        <f>SUM(I70:I77)</f>
        <v>0</v>
      </c>
      <c r="J69" s="230"/>
      <c r="K69" s="230">
        <f>SUM(K70:K77)</f>
        <v>0</v>
      </c>
      <c r="L69" s="230"/>
      <c r="M69" s="230">
        <f>SUM(M70:M77)</f>
        <v>0</v>
      </c>
      <c r="N69" s="229"/>
      <c r="O69" s="229">
        <f>SUM(O70:O77)</f>
        <v>0</v>
      </c>
      <c r="P69" s="229"/>
      <c r="Q69" s="229">
        <f>SUM(Q70:Q77)</f>
        <v>0</v>
      </c>
      <c r="R69" s="230"/>
      <c r="S69" s="230"/>
      <c r="T69" s="231"/>
      <c r="U69" s="225"/>
      <c r="V69" s="225">
        <f>SUM(V70:V77)</f>
        <v>29.67</v>
      </c>
      <c r="W69" s="225"/>
      <c r="X69" s="225"/>
      <c r="Y69" s="225"/>
      <c r="AG69" t="s">
        <v>123</v>
      </c>
    </row>
    <row r="70" spans="1:60" ht="20.399999999999999" outlineLevel="1" x14ac:dyDescent="0.25">
      <c r="A70" s="242">
        <v>36</v>
      </c>
      <c r="B70" s="243" t="s">
        <v>228</v>
      </c>
      <c r="C70" s="254" t="s">
        <v>229</v>
      </c>
      <c r="D70" s="244" t="s">
        <v>173</v>
      </c>
      <c r="E70" s="245">
        <v>2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1.0399999999999999E-3</v>
      </c>
      <c r="O70" s="245">
        <f>ROUND(E70*N70,2)</f>
        <v>0</v>
      </c>
      <c r="P70" s="245">
        <v>0</v>
      </c>
      <c r="Q70" s="245">
        <f>ROUND(E70*P70,2)</f>
        <v>0</v>
      </c>
      <c r="R70" s="247" t="s">
        <v>230</v>
      </c>
      <c r="S70" s="247" t="s">
        <v>128</v>
      </c>
      <c r="T70" s="248" t="s">
        <v>128</v>
      </c>
      <c r="U70" s="223">
        <v>5.46</v>
      </c>
      <c r="V70" s="223">
        <f>ROUND(E70*U70,2)</f>
        <v>10.92</v>
      </c>
      <c r="W70" s="223"/>
      <c r="X70" s="223" t="s">
        <v>129</v>
      </c>
      <c r="Y70" s="223" t="s">
        <v>130</v>
      </c>
      <c r="Z70" s="212"/>
      <c r="AA70" s="212"/>
      <c r="AB70" s="212"/>
      <c r="AC70" s="212"/>
      <c r="AD70" s="212"/>
      <c r="AE70" s="212"/>
      <c r="AF70" s="212"/>
      <c r="AG70" s="212" t="s">
        <v>131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42">
        <v>37</v>
      </c>
      <c r="B71" s="243" t="s">
        <v>231</v>
      </c>
      <c r="C71" s="254" t="s">
        <v>232</v>
      </c>
      <c r="D71" s="244" t="s">
        <v>126</v>
      </c>
      <c r="E71" s="245">
        <v>15.045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2.3000000000000001E-4</v>
      </c>
      <c r="O71" s="245">
        <f>ROUND(E71*N71,2)</f>
        <v>0</v>
      </c>
      <c r="P71" s="245">
        <v>0</v>
      </c>
      <c r="Q71" s="245">
        <f>ROUND(E71*P71,2)</f>
        <v>0</v>
      </c>
      <c r="R71" s="247" t="s">
        <v>230</v>
      </c>
      <c r="S71" s="247" t="s">
        <v>128</v>
      </c>
      <c r="T71" s="248" t="s">
        <v>128</v>
      </c>
      <c r="U71" s="223">
        <v>1.246</v>
      </c>
      <c r="V71" s="223">
        <f>ROUND(E71*U71,2)</f>
        <v>18.75</v>
      </c>
      <c r="W71" s="223"/>
      <c r="X71" s="223" t="s">
        <v>129</v>
      </c>
      <c r="Y71" s="223" t="s">
        <v>130</v>
      </c>
      <c r="Z71" s="212"/>
      <c r="AA71" s="212"/>
      <c r="AB71" s="212"/>
      <c r="AC71" s="212"/>
      <c r="AD71" s="212"/>
      <c r="AE71" s="212"/>
      <c r="AF71" s="212"/>
      <c r="AG71" s="212" t="s">
        <v>131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2">
        <v>38</v>
      </c>
      <c r="B72" s="243" t="s">
        <v>233</v>
      </c>
      <c r="C72" s="254" t="s">
        <v>234</v>
      </c>
      <c r="D72" s="244" t="s">
        <v>235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5">
        <v>0</v>
      </c>
      <c r="O72" s="245">
        <f>ROUND(E72*N72,2)</f>
        <v>0</v>
      </c>
      <c r="P72" s="245">
        <v>0</v>
      </c>
      <c r="Q72" s="245">
        <f>ROUND(E72*P72,2)</f>
        <v>0</v>
      </c>
      <c r="R72" s="247"/>
      <c r="S72" s="247" t="s">
        <v>161</v>
      </c>
      <c r="T72" s="248" t="s">
        <v>236</v>
      </c>
      <c r="U72" s="223">
        <v>0</v>
      </c>
      <c r="V72" s="223">
        <f>ROUND(E72*U72,2)</f>
        <v>0</v>
      </c>
      <c r="W72" s="223"/>
      <c r="X72" s="223" t="s">
        <v>129</v>
      </c>
      <c r="Y72" s="223" t="s">
        <v>130</v>
      </c>
      <c r="Z72" s="212"/>
      <c r="AA72" s="212"/>
      <c r="AB72" s="212"/>
      <c r="AC72" s="212"/>
      <c r="AD72" s="212"/>
      <c r="AE72" s="212"/>
      <c r="AF72" s="212"/>
      <c r="AG72" s="212" t="s">
        <v>131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2">
        <v>39</v>
      </c>
      <c r="B73" s="243" t="s">
        <v>237</v>
      </c>
      <c r="C73" s="254" t="s">
        <v>238</v>
      </c>
      <c r="D73" s="244" t="s">
        <v>235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5">
        <v>0</v>
      </c>
      <c r="O73" s="245">
        <f>ROUND(E73*N73,2)</f>
        <v>0</v>
      </c>
      <c r="P73" s="245">
        <v>0</v>
      </c>
      <c r="Q73" s="245">
        <f>ROUND(E73*P73,2)</f>
        <v>0</v>
      </c>
      <c r="R73" s="247"/>
      <c r="S73" s="247" t="s">
        <v>161</v>
      </c>
      <c r="T73" s="248" t="s">
        <v>236</v>
      </c>
      <c r="U73" s="223">
        <v>0</v>
      </c>
      <c r="V73" s="223">
        <f>ROUND(E73*U73,2)</f>
        <v>0</v>
      </c>
      <c r="W73" s="223"/>
      <c r="X73" s="223" t="s">
        <v>129</v>
      </c>
      <c r="Y73" s="223" t="s">
        <v>130</v>
      </c>
      <c r="Z73" s="212"/>
      <c r="AA73" s="212"/>
      <c r="AB73" s="212"/>
      <c r="AC73" s="212"/>
      <c r="AD73" s="212"/>
      <c r="AE73" s="212"/>
      <c r="AF73" s="212"/>
      <c r="AG73" s="212" t="s">
        <v>131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2">
        <v>40</v>
      </c>
      <c r="B74" s="243" t="s">
        <v>239</v>
      </c>
      <c r="C74" s="254" t="s">
        <v>240</v>
      </c>
      <c r="D74" s="244" t="s">
        <v>235</v>
      </c>
      <c r="E74" s="245">
        <v>1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5">
        <v>0</v>
      </c>
      <c r="O74" s="245">
        <f>ROUND(E74*N74,2)</f>
        <v>0</v>
      </c>
      <c r="P74" s="245">
        <v>0</v>
      </c>
      <c r="Q74" s="245">
        <f>ROUND(E74*P74,2)</f>
        <v>0</v>
      </c>
      <c r="R74" s="247"/>
      <c r="S74" s="247" t="s">
        <v>161</v>
      </c>
      <c r="T74" s="248" t="s">
        <v>236</v>
      </c>
      <c r="U74" s="223">
        <v>0</v>
      </c>
      <c r="V74" s="223">
        <f>ROUND(E74*U74,2)</f>
        <v>0</v>
      </c>
      <c r="W74" s="223"/>
      <c r="X74" s="223" t="s">
        <v>129</v>
      </c>
      <c r="Y74" s="223" t="s">
        <v>130</v>
      </c>
      <c r="Z74" s="212"/>
      <c r="AA74" s="212"/>
      <c r="AB74" s="212"/>
      <c r="AC74" s="212"/>
      <c r="AD74" s="212"/>
      <c r="AE74" s="212"/>
      <c r="AF74" s="212"/>
      <c r="AG74" s="212" t="s">
        <v>131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33">
        <v>41</v>
      </c>
      <c r="B75" s="234" t="s">
        <v>241</v>
      </c>
      <c r="C75" s="252" t="s">
        <v>242</v>
      </c>
      <c r="D75" s="235" t="s">
        <v>235</v>
      </c>
      <c r="E75" s="236">
        <v>1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8"/>
      <c r="S75" s="238" t="s">
        <v>161</v>
      </c>
      <c r="T75" s="239" t="s">
        <v>236</v>
      </c>
      <c r="U75" s="223">
        <v>0</v>
      </c>
      <c r="V75" s="223">
        <f>ROUND(E75*U75,2)</f>
        <v>0</v>
      </c>
      <c r="W75" s="223"/>
      <c r="X75" s="223" t="s">
        <v>129</v>
      </c>
      <c r="Y75" s="223" t="s">
        <v>130</v>
      </c>
      <c r="Z75" s="212"/>
      <c r="AA75" s="212"/>
      <c r="AB75" s="212"/>
      <c r="AC75" s="212"/>
      <c r="AD75" s="212"/>
      <c r="AE75" s="212"/>
      <c r="AF75" s="212"/>
      <c r="AG75" s="212" t="s">
        <v>131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>
        <v>42</v>
      </c>
      <c r="B76" s="220" t="s">
        <v>243</v>
      </c>
      <c r="C76" s="255" t="s">
        <v>244</v>
      </c>
      <c r="D76" s="221" t="s">
        <v>0</v>
      </c>
      <c r="E76" s="249"/>
      <c r="F76" s="224"/>
      <c r="G76" s="223">
        <f>ROUND(E76*F76,2)</f>
        <v>0</v>
      </c>
      <c r="H76" s="224"/>
      <c r="I76" s="223">
        <f>ROUND(E76*H76,2)</f>
        <v>0</v>
      </c>
      <c r="J76" s="224"/>
      <c r="K76" s="223">
        <f>ROUND(E76*J76,2)</f>
        <v>0</v>
      </c>
      <c r="L76" s="223">
        <v>21</v>
      </c>
      <c r="M76" s="223">
        <f>G76*(1+L76/100)</f>
        <v>0</v>
      </c>
      <c r="N76" s="222">
        <v>0</v>
      </c>
      <c r="O76" s="222">
        <f>ROUND(E76*N76,2)</f>
        <v>0</v>
      </c>
      <c r="P76" s="222">
        <v>0</v>
      </c>
      <c r="Q76" s="222">
        <f>ROUND(E76*P76,2)</f>
        <v>0</v>
      </c>
      <c r="R76" s="223" t="s">
        <v>230</v>
      </c>
      <c r="S76" s="223" t="s">
        <v>128</v>
      </c>
      <c r="T76" s="223" t="s">
        <v>128</v>
      </c>
      <c r="U76" s="223">
        <v>0</v>
      </c>
      <c r="V76" s="223">
        <f>ROUND(E76*U76,2)</f>
        <v>0</v>
      </c>
      <c r="W76" s="223"/>
      <c r="X76" s="223" t="s">
        <v>225</v>
      </c>
      <c r="Y76" s="223" t="s">
        <v>130</v>
      </c>
      <c r="Z76" s="212"/>
      <c r="AA76" s="212"/>
      <c r="AB76" s="212"/>
      <c r="AC76" s="212"/>
      <c r="AD76" s="212"/>
      <c r="AE76" s="212"/>
      <c r="AF76" s="212"/>
      <c r="AG76" s="212" t="s">
        <v>226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5">
      <c r="A77" s="219"/>
      <c r="B77" s="220"/>
      <c r="C77" s="256" t="s">
        <v>227</v>
      </c>
      <c r="D77" s="250"/>
      <c r="E77" s="250"/>
      <c r="F77" s="250"/>
      <c r="G77" s="250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133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5">
      <c r="A78" s="226" t="s">
        <v>122</v>
      </c>
      <c r="B78" s="227" t="s">
        <v>82</v>
      </c>
      <c r="C78" s="251" t="s">
        <v>83</v>
      </c>
      <c r="D78" s="228"/>
      <c r="E78" s="229"/>
      <c r="F78" s="230"/>
      <c r="G78" s="230">
        <f>SUMIF(AG79:AG89,"&lt;&gt;NOR",G79:G89)</f>
        <v>0</v>
      </c>
      <c r="H78" s="230"/>
      <c r="I78" s="230">
        <f>SUM(I79:I89)</f>
        <v>0</v>
      </c>
      <c r="J78" s="230"/>
      <c r="K78" s="230">
        <f>SUM(K79:K89)</f>
        <v>0</v>
      </c>
      <c r="L78" s="230"/>
      <c r="M78" s="230">
        <f>SUM(M79:M89)</f>
        <v>0</v>
      </c>
      <c r="N78" s="229"/>
      <c r="O78" s="229">
        <f>SUM(O79:O89)</f>
        <v>2.86</v>
      </c>
      <c r="P78" s="229"/>
      <c r="Q78" s="229">
        <f>SUM(Q79:Q89)</f>
        <v>0</v>
      </c>
      <c r="R78" s="230"/>
      <c r="S78" s="230"/>
      <c r="T78" s="231"/>
      <c r="U78" s="225"/>
      <c r="V78" s="225">
        <f>SUM(V79:V89)</f>
        <v>0</v>
      </c>
      <c r="W78" s="225"/>
      <c r="X78" s="225"/>
      <c r="Y78" s="225"/>
      <c r="AG78" t="s">
        <v>123</v>
      </c>
    </row>
    <row r="79" spans="1:60" outlineLevel="1" x14ac:dyDescent="0.25">
      <c r="A79" s="242">
        <v>43</v>
      </c>
      <c r="B79" s="243" t="s">
        <v>245</v>
      </c>
      <c r="C79" s="254" t="s">
        <v>246</v>
      </c>
      <c r="D79" s="244" t="s">
        <v>235</v>
      </c>
      <c r="E79" s="245">
        <v>18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5">
        <v>8.3119999999999999E-2</v>
      </c>
      <c r="O79" s="245">
        <f>ROUND(E79*N79,2)</f>
        <v>1.5</v>
      </c>
      <c r="P79" s="245">
        <v>0</v>
      </c>
      <c r="Q79" s="245">
        <f>ROUND(E79*P79,2)</f>
        <v>0</v>
      </c>
      <c r="R79" s="247"/>
      <c r="S79" s="247" t="s">
        <v>161</v>
      </c>
      <c r="T79" s="248" t="s">
        <v>236</v>
      </c>
      <c r="U79" s="223">
        <v>0</v>
      </c>
      <c r="V79" s="223">
        <f>ROUND(E79*U79,2)</f>
        <v>0</v>
      </c>
      <c r="W79" s="223"/>
      <c r="X79" s="223" t="s">
        <v>129</v>
      </c>
      <c r="Y79" s="223" t="s">
        <v>130</v>
      </c>
      <c r="Z79" s="212"/>
      <c r="AA79" s="212"/>
      <c r="AB79" s="212"/>
      <c r="AC79" s="212"/>
      <c r="AD79" s="212"/>
      <c r="AE79" s="212"/>
      <c r="AF79" s="212"/>
      <c r="AG79" s="212" t="s">
        <v>131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42">
        <v>44</v>
      </c>
      <c r="B80" s="243" t="s">
        <v>247</v>
      </c>
      <c r="C80" s="254" t="s">
        <v>248</v>
      </c>
      <c r="D80" s="244" t="s">
        <v>235</v>
      </c>
      <c r="E80" s="245">
        <v>3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5">
        <v>5.11E-2</v>
      </c>
      <c r="O80" s="245">
        <f>ROUND(E80*N80,2)</f>
        <v>0.15</v>
      </c>
      <c r="P80" s="245">
        <v>0</v>
      </c>
      <c r="Q80" s="245">
        <f>ROUND(E80*P80,2)</f>
        <v>0</v>
      </c>
      <c r="R80" s="247"/>
      <c r="S80" s="247" t="s">
        <v>161</v>
      </c>
      <c r="T80" s="248" t="s">
        <v>236</v>
      </c>
      <c r="U80" s="223">
        <v>0</v>
      </c>
      <c r="V80" s="223">
        <f>ROUND(E80*U80,2)</f>
        <v>0</v>
      </c>
      <c r="W80" s="223"/>
      <c r="X80" s="223" t="s">
        <v>129</v>
      </c>
      <c r="Y80" s="223" t="s">
        <v>130</v>
      </c>
      <c r="Z80" s="212"/>
      <c r="AA80" s="212"/>
      <c r="AB80" s="212"/>
      <c r="AC80" s="212"/>
      <c r="AD80" s="212"/>
      <c r="AE80" s="212"/>
      <c r="AF80" s="212"/>
      <c r="AG80" s="212" t="s">
        <v>131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2">
        <v>45</v>
      </c>
      <c r="B81" s="243" t="s">
        <v>249</v>
      </c>
      <c r="C81" s="254" t="s">
        <v>250</v>
      </c>
      <c r="D81" s="244" t="s">
        <v>235</v>
      </c>
      <c r="E81" s="245">
        <v>5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5">
        <v>6.9500000000000006E-2</v>
      </c>
      <c r="O81" s="245">
        <f>ROUND(E81*N81,2)</f>
        <v>0.35</v>
      </c>
      <c r="P81" s="245">
        <v>0</v>
      </c>
      <c r="Q81" s="245">
        <f>ROUND(E81*P81,2)</f>
        <v>0</v>
      </c>
      <c r="R81" s="247"/>
      <c r="S81" s="247" t="s">
        <v>161</v>
      </c>
      <c r="T81" s="248" t="s">
        <v>236</v>
      </c>
      <c r="U81" s="223">
        <v>0</v>
      </c>
      <c r="V81" s="223">
        <f>ROUND(E81*U81,2)</f>
        <v>0</v>
      </c>
      <c r="W81" s="223"/>
      <c r="X81" s="223" t="s">
        <v>129</v>
      </c>
      <c r="Y81" s="223" t="s">
        <v>130</v>
      </c>
      <c r="Z81" s="212"/>
      <c r="AA81" s="212"/>
      <c r="AB81" s="212"/>
      <c r="AC81" s="212"/>
      <c r="AD81" s="212"/>
      <c r="AE81" s="212"/>
      <c r="AF81" s="212"/>
      <c r="AG81" s="212" t="s">
        <v>131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42">
        <v>46</v>
      </c>
      <c r="B82" s="243" t="s">
        <v>251</v>
      </c>
      <c r="C82" s="254" t="s">
        <v>252</v>
      </c>
      <c r="D82" s="244" t="s">
        <v>235</v>
      </c>
      <c r="E82" s="245">
        <v>29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5">
        <v>2.9700000000000001E-2</v>
      </c>
      <c r="O82" s="245">
        <f>ROUND(E82*N82,2)</f>
        <v>0.86</v>
      </c>
      <c r="P82" s="245">
        <v>0</v>
      </c>
      <c r="Q82" s="245">
        <f>ROUND(E82*P82,2)</f>
        <v>0</v>
      </c>
      <c r="R82" s="247"/>
      <c r="S82" s="247" t="s">
        <v>161</v>
      </c>
      <c r="T82" s="248" t="s">
        <v>236</v>
      </c>
      <c r="U82" s="223">
        <v>0</v>
      </c>
      <c r="V82" s="223">
        <f>ROUND(E82*U82,2)</f>
        <v>0</v>
      </c>
      <c r="W82" s="223"/>
      <c r="X82" s="223" t="s">
        <v>129</v>
      </c>
      <c r="Y82" s="223" t="s">
        <v>130</v>
      </c>
      <c r="Z82" s="212"/>
      <c r="AA82" s="212"/>
      <c r="AB82" s="212"/>
      <c r="AC82" s="212"/>
      <c r="AD82" s="212"/>
      <c r="AE82" s="212"/>
      <c r="AF82" s="212"/>
      <c r="AG82" s="212" t="s">
        <v>131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2">
        <v>47</v>
      </c>
      <c r="B83" s="243" t="s">
        <v>253</v>
      </c>
      <c r="C83" s="254" t="s">
        <v>254</v>
      </c>
      <c r="D83" s="244" t="s">
        <v>235</v>
      </c>
      <c r="E83" s="245">
        <v>6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7"/>
      <c r="S83" s="247" t="s">
        <v>161</v>
      </c>
      <c r="T83" s="248" t="s">
        <v>236</v>
      </c>
      <c r="U83" s="223">
        <v>0</v>
      </c>
      <c r="V83" s="223">
        <f>ROUND(E83*U83,2)</f>
        <v>0</v>
      </c>
      <c r="W83" s="223"/>
      <c r="X83" s="223" t="s">
        <v>129</v>
      </c>
      <c r="Y83" s="223" t="s">
        <v>130</v>
      </c>
      <c r="Z83" s="212"/>
      <c r="AA83" s="212"/>
      <c r="AB83" s="212"/>
      <c r="AC83" s="212"/>
      <c r="AD83" s="212"/>
      <c r="AE83" s="212"/>
      <c r="AF83" s="212"/>
      <c r="AG83" s="212" t="s">
        <v>131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2">
        <v>48</v>
      </c>
      <c r="B84" s="243" t="s">
        <v>255</v>
      </c>
      <c r="C84" s="254" t="s">
        <v>256</v>
      </c>
      <c r="D84" s="244" t="s">
        <v>235</v>
      </c>
      <c r="E84" s="245">
        <v>11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5">
        <v>0</v>
      </c>
      <c r="O84" s="245">
        <f>ROUND(E84*N84,2)</f>
        <v>0</v>
      </c>
      <c r="P84" s="245">
        <v>0</v>
      </c>
      <c r="Q84" s="245">
        <f>ROUND(E84*P84,2)</f>
        <v>0</v>
      </c>
      <c r="R84" s="247"/>
      <c r="S84" s="247" t="s">
        <v>161</v>
      </c>
      <c r="T84" s="248" t="s">
        <v>236</v>
      </c>
      <c r="U84" s="223">
        <v>0</v>
      </c>
      <c r="V84" s="223">
        <f>ROUND(E84*U84,2)</f>
        <v>0</v>
      </c>
      <c r="W84" s="223"/>
      <c r="X84" s="223" t="s">
        <v>129</v>
      </c>
      <c r="Y84" s="223" t="s">
        <v>130</v>
      </c>
      <c r="Z84" s="212"/>
      <c r="AA84" s="212"/>
      <c r="AB84" s="212"/>
      <c r="AC84" s="212"/>
      <c r="AD84" s="212"/>
      <c r="AE84" s="212"/>
      <c r="AF84" s="212"/>
      <c r="AG84" s="212" t="s">
        <v>131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2">
        <v>49</v>
      </c>
      <c r="B85" s="243" t="s">
        <v>257</v>
      </c>
      <c r="C85" s="254" t="s">
        <v>258</v>
      </c>
      <c r="D85" s="244" t="s">
        <v>235</v>
      </c>
      <c r="E85" s="245">
        <v>1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5">
        <v>0</v>
      </c>
      <c r="O85" s="245">
        <f>ROUND(E85*N85,2)</f>
        <v>0</v>
      </c>
      <c r="P85" s="245">
        <v>0</v>
      </c>
      <c r="Q85" s="245">
        <f>ROUND(E85*P85,2)</f>
        <v>0</v>
      </c>
      <c r="R85" s="247"/>
      <c r="S85" s="247" t="s">
        <v>161</v>
      </c>
      <c r="T85" s="248" t="s">
        <v>236</v>
      </c>
      <c r="U85" s="223">
        <v>0</v>
      </c>
      <c r="V85" s="223">
        <f>ROUND(E85*U85,2)</f>
        <v>0</v>
      </c>
      <c r="W85" s="223"/>
      <c r="X85" s="223" t="s">
        <v>129</v>
      </c>
      <c r="Y85" s="223" t="s">
        <v>130</v>
      </c>
      <c r="Z85" s="212"/>
      <c r="AA85" s="212"/>
      <c r="AB85" s="212"/>
      <c r="AC85" s="212"/>
      <c r="AD85" s="212"/>
      <c r="AE85" s="212"/>
      <c r="AF85" s="212"/>
      <c r="AG85" s="212" t="s">
        <v>131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2">
        <v>50</v>
      </c>
      <c r="B86" s="243" t="s">
        <v>259</v>
      </c>
      <c r="C86" s="254" t="s">
        <v>260</v>
      </c>
      <c r="D86" s="244" t="s">
        <v>235</v>
      </c>
      <c r="E86" s="245">
        <v>1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5">
        <v>0</v>
      </c>
      <c r="O86" s="245">
        <f>ROUND(E86*N86,2)</f>
        <v>0</v>
      </c>
      <c r="P86" s="245">
        <v>0</v>
      </c>
      <c r="Q86" s="245">
        <f>ROUND(E86*P86,2)</f>
        <v>0</v>
      </c>
      <c r="R86" s="247"/>
      <c r="S86" s="247" t="s">
        <v>161</v>
      </c>
      <c r="T86" s="248" t="s">
        <v>236</v>
      </c>
      <c r="U86" s="223">
        <v>0</v>
      </c>
      <c r="V86" s="223">
        <f>ROUND(E86*U86,2)</f>
        <v>0</v>
      </c>
      <c r="W86" s="223"/>
      <c r="X86" s="223" t="s">
        <v>129</v>
      </c>
      <c r="Y86" s="223" t="s">
        <v>130</v>
      </c>
      <c r="Z86" s="212"/>
      <c r="AA86" s="212"/>
      <c r="AB86" s="212"/>
      <c r="AC86" s="212"/>
      <c r="AD86" s="212"/>
      <c r="AE86" s="212"/>
      <c r="AF86" s="212"/>
      <c r="AG86" s="212" t="s">
        <v>131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33">
        <v>51</v>
      </c>
      <c r="B87" s="234" t="s">
        <v>261</v>
      </c>
      <c r="C87" s="252" t="s">
        <v>262</v>
      </c>
      <c r="D87" s="235" t="s">
        <v>235</v>
      </c>
      <c r="E87" s="236">
        <v>1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8"/>
      <c r="S87" s="238" t="s">
        <v>161</v>
      </c>
      <c r="T87" s="239" t="s">
        <v>236</v>
      </c>
      <c r="U87" s="223">
        <v>0</v>
      </c>
      <c r="V87" s="223">
        <f>ROUND(E87*U87,2)</f>
        <v>0</v>
      </c>
      <c r="W87" s="223"/>
      <c r="X87" s="223" t="s">
        <v>129</v>
      </c>
      <c r="Y87" s="223" t="s">
        <v>130</v>
      </c>
      <c r="Z87" s="212"/>
      <c r="AA87" s="212"/>
      <c r="AB87" s="212"/>
      <c r="AC87" s="212"/>
      <c r="AD87" s="212"/>
      <c r="AE87" s="212"/>
      <c r="AF87" s="212"/>
      <c r="AG87" s="212" t="s">
        <v>131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>
        <v>52</v>
      </c>
      <c r="B88" s="220" t="s">
        <v>223</v>
      </c>
      <c r="C88" s="255" t="s">
        <v>224</v>
      </c>
      <c r="D88" s="221" t="s">
        <v>0</v>
      </c>
      <c r="E88" s="249"/>
      <c r="F88" s="224"/>
      <c r="G88" s="223">
        <f>ROUND(E88*F88,2)</f>
        <v>0</v>
      </c>
      <c r="H88" s="224"/>
      <c r="I88" s="223">
        <f>ROUND(E88*H88,2)</f>
        <v>0</v>
      </c>
      <c r="J88" s="224"/>
      <c r="K88" s="223">
        <f>ROUND(E88*J88,2)</f>
        <v>0</v>
      </c>
      <c r="L88" s="223">
        <v>21</v>
      </c>
      <c r="M88" s="223">
        <f>G88*(1+L88/100)</f>
        <v>0</v>
      </c>
      <c r="N88" s="222">
        <v>0</v>
      </c>
      <c r="O88" s="222">
        <f>ROUND(E88*N88,2)</f>
        <v>0</v>
      </c>
      <c r="P88" s="222">
        <v>0</v>
      </c>
      <c r="Q88" s="222">
        <f>ROUND(E88*P88,2)</f>
        <v>0</v>
      </c>
      <c r="R88" s="223" t="s">
        <v>207</v>
      </c>
      <c r="S88" s="223" t="s">
        <v>128</v>
      </c>
      <c r="T88" s="223" t="s">
        <v>236</v>
      </c>
      <c r="U88" s="223">
        <v>0</v>
      </c>
      <c r="V88" s="223">
        <f>ROUND(E88*U88,2)</f>
        <v>0</v>
      </c>
      <c r="W88" s="223"/>
      <c r="X88" s="223" t="s">
        <v>225</v>
      </c>
      <c r="Y88" s="223" t="s">
        <v>130</v>
      </c>
      <c r="Z88" s="212"/>
      <c r="AA88" s="212"/>
      <c r="AB88" s="212"/>
      <c r="AC88" s="212"/>
      <c r="AD88" s="212"/>
      <c r="AE88" s="212"/>
      <c r="AF88" s="212"/>
      <c r="AG88" s="212" t="s">
        <v>226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5">
      <c r="A89" s="219"/>
      <c r="B89" s="220"/>
      <c r="C89" s="256" t="s">
        <v>227</v>
      </c>
      <c r="D89" s="250"/>
      <c r="E89" s="250"/>
      <c r="F89" s="250"/>
      <c r="G89" s="250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133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5">
      <c r="A90" s="226" t="s">
        <v>122</v>
      </c>
      <c r="B90" s="227" t="s">
        <v>84</v>
      </c>
      <c r="C90" s="251" t="s">
        <v>85</v>
      </c>
      <c r="D90" s="228"/>
      <c r="E90" s="229"/>
      <c r="F90" s="230"/>
      <c r="G90" s="230">
        <f>SUMIF(AG91:AG92,"&lt;&gt;NOR",G91:G92)</f>
        <v>0</v>
      </c>
      <c r="H90" s="230"/>
      <c r="I90" s="230">
        <f>SUM(I91:I92)</f>
        <v>0</v>
      </c>
      <c r="J90" s="230"/>
      <c r="K90" s="230">
        <f>SUM(K91:K92)</f>
        <v>0</v>
      </c>
      <c r="L90" s="230"/>
      <c r="M90" s="230">
        <f>SUM(M91:M92)</f>
        <v>0</v>
      </c>
      <c r="N90" s="229"/>
      <c r="O90" s="229">
        <f>SUM(O91:O92)</f>
        <v>0.62</v>
      </c>
      <c r="P90" s="229"/>
      <c r="Q90" s="229">
        <f>SUM(Q91:Q92)</f>
        <v>0</v>
      </c>
      <c r="R90" s="230"/>
      <c r="S90" s="230"/>
      <c r="T90" s="231"/>
      <c r="U90" s="225"/>
      <c r="V90" s="225">
        <f>SUM(V91:V92)</f>
        <v>29.17</v>
      </c>
      <c r="W90" s="225"/>
      <c r="X90" s="225"/>
      <c r="Y90" s="225"/>
      <c r="AG90" t="s">
        <v>123</v>
      </c>
    </row>
    <row r="91" spans="1:60" outlineLevel="1" x14ac:dyDescent="0.25">
      <c r="A91" s="242">
        <v>53</v>
      </c>
      <c r="B91" s="243" t="s">
        <v>263</v>
      </c>
      <c r="C91" s="254" t="s">
        <v>264</v>
      </c>
      <c r="D91" s="244" t="s">
        <v>139</v>
      </c>
      <c r="E91" s="245">
        <v>58.1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5">
        <v>7.5900000000000004E-3</v>
      </c>
      <c r="O91" s="245">
        <f>ROUND(E91*N91,2)</f>
        <v>0.44</v>
      </c>
      <c r="P91" s="245">
        <v>0</v>
      </c>
      <c r="Q91" s="245">
        <f>ROUND(E91*P91,2)</f>
        <v>0</v>
      </c>
      <c r="R91" s="247" t="s">
        <v>265</v>
      </c>
      <c r="S91" s="247" t="s">
        <v>128</v>
      </c>
      <c r="T91" s="248" t="s">
        <v>128</v>
      </c>
      <c r="U91" s="223">
        <v>0.502</v>
      </c>
      <c r="V91" s="223">
        <f>ROUND(E91*U91,2)</f>
        <v>29.17</v>
      </c>
      <c r="W91" s="223"/>
      <c r="X91" s="223" t="s">
        <v>129</v>
      </c>
      <c r="Y91" s="223" t="s">
        <v>130</v>
      </c>
      <c r="Z91" s="212"/>
      <c r="AA91" s="212"/>
      <c r="AB91" s="212"/>
      <c r="AC91" s="212"/>
      <c r="AD91" s="212"/>
      <c r="AE91" s="212"/>
      <c r="AF91" s="212"/>
      <c r="AG91" s="212" t="s">
        <v>131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42">
        <v>54</v>
      </c>
      <c r="B92" s="243" t="s">
        <v>266</v>
      </c>
      <c r="C92" s="254" t="s">
        <v>267</v>
      </c>
      <c r="D92" s="244" t="s">
        <v>126</v>
      </c>
      <c r="E92" s="245">
        <v>16.703749999999999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5">
        <v>1.0999999999999999E-2</v>
      </c>
      <c r="O92" s="245">
        <f>ROUND(E92*N92,2)</f>
        <v>0.18</v>
      </c>
      <c r="P92" s="245">
        <v>0</v>
      </c>
      <c r="Q92" s="245">
        <f>ROUND(E92*P92,2)</f>
        <v>0</v>
      </c>
      <c r="R92" s="247" t="s">
        <v>218</v>
      </c>
      <c r="S92" s="247" t="s">
        <v>128</v>
      </c>
      <c r="T92" s="248" t="s">
        <v>128</v>
      </c>
      <c r="U92" s="223">
        <v>0</v>
      </c>
      <c r="V92" s="223">
        <f>ROUND(E92*U92,2)</f>
        <v>0</v>
      </c>
      <c r="W92" s="223"/>
      <c r="X92" s="223" t="s">
        <v>219</v>
      </c>
      <c r="Y92" s="223" t="s">
        <v>130</v>
      </c>
      <c r="Z92" s="212"/>
      <c r="AA92" s="212"/>
      <c r="AB92" s="212"/>
      <c r="AC92" s="212"/>
      <c r="AD92" s="212"/>
      <c r="AE92" s="212"/>
      <c r="AF92" s="212"/>
      <c r="AG92" s="212" t="s">
        <v>220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5">
      <c r="A93" s="226" t="s">
        <v>122</v>
      </c>
      <c r="B93" s="227" t="s">
        <v>86</v>
      </c>
      <c r="C93" s="251" t="s">
        <v>87</v>
      </c>
      <c r="D93" s="228"/>
      <c r="E93" s="229"/>
      <c r="F93" s="230"/>
      <c r="G93" s="230">
        <f>SUMIF(AG94:AG95,"&lt;&gt;NOR",G94:G95)</f>
        <v>0</v>
      </c>
      <c r="H93" s="230"/>
      <c r="I93" s="230">
        <f>SUM(I94:I95)</f>
        <v>0</v>
      </c>
      <c r="J93" s="230"/>
      <c r="K93" s="230">
        <f>SUM(K94:K95)</f>
        <v>0</v>
      </c>
      <c r="L93" s="230"/>
      <c r="M93" s="230">
        <f>SUM(M94:M95)</f>
        <v>0</v>
      </c>
      <c r="N93" s="229"/>
      <c r="O93" s="229">
        <f>SUM(O94:O95)</f>
        <v>0.04</v>
      </c>
      <c r="P93" s="229"/>
      <c r="Q93" s="229">
        <f>SUM(Q94:Q95)</f>
        <v>0</v>
      </c>
      <c r="R93" s="230"/>
      <c r="S93" s="230"/>
      <c r="T93" s="231"/>
      <c r="U93" s="225"/>
      <c r="V93" s="225">
        <f>SUM(V94:V95)</f>
        <v>24.66</v>
      </c>
      <c r="W93" s="225"/>
      <c r="X93" s="225"/>
      <c r="Y93" s="225"/>
      <c r="AG93" t="s">
        <v>123</v>
      </c>
    </row>
    <row r="94" spans="1:60" outlineLevel="1" x14ac:dyDescent="0.25">
      <c r="A94" s="242">
        <v>55</v>
      </c>
      <c r="B94" s="243" t="s">
        <v>268</v>
      </c>
      <c r="C94" s="254" t="s">
        <v>269</v>
      </c>
      <c r="D94" s="244" t="s">
        <v>126</v>
      </c>
      <c r="E94" s="245">
        <v>174.27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5">
        <v>6.9999999999999994E-5</v>
      </c>
      <c r="O94" s="245">
        <f>ROUND(E94*N94,2)</f>
        <v>0.01</v>
      </c>
      <c r="P94" s="245">
        <v>0</v>
      </c>
      <c r="Q94" s="245">
        <f>ROUND(E94*P94,2)</f>
        <v>0</v>
      </c>
      <c r="R94" s="247" t="s">
        <v>158</v>
      </c>
      <c r="S94" s="247" t="s">
        <v>128</v>
      </c>
      <c r="T94" s="248" t="s">
        <v>128</v>
      </c>
      <c r="U94" s="223">
        <v>3.2480000000000002E-2</v>
      </c>
      <c r="V94" s="223">
        <f>ROUND(E94*U94,2)</f>
        <v>5.66</v>
      </c>
      <c r="W94" s="223"/>
      <c r="X94" s="223" t="s">
        <v>129</v>
      </c>
      <c r="Y94" s="223" t="s">
        <v>130</v>
      </c>
      <c r="Z94" s="212"/>
      <c r="AA94" s="212"/>
      <c r="AB94" s="212"/>
      <c r="AC94" s="212"/>
      <c r="AD94" s="212"/>
      <c r="AE94" s="212"/>
      <c r="AF94" s="212"/>
      <c r="AG94" s="212" t="s">
        <v>131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42">
        <v>56</v>
      </c>
      <c r="B95" s="243" t="s">
        <v>270</v>
      </c>
      <c r="C95" s="254" t="s">
        <v>271</v>
      </c>
      <c r="D95" s="244" t="s">
        <v>126</v>
      </c>
      <c r="E95" s="245">
        <v>174.27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21</v>
      </c>
      <c r="M95" s="247">
        <f>G95*(1+L95/100)</f>
        <v>0</v>
      </c>
      <c r="N95" s="245">
        <v>1.6000000000000001E-4</v>
      </c>
      <c r="O95" s="245">
        <f>ROUND(E95*N95,2)</f>
        <v>0.03</v>
      </c>
      <c r="P95" s="245">
        <v>0</v>
      </c>
      <c r="Q95" s="245">
        <f>ROUND(E95*P95,2)</f>
        <v>0</v>
      </c>
      <c r="R95" s="247" t="s">
        <v>158</v>
      </c>
      <c r="S95" s="247" t="s">
        <v>128</v>
      </c>
      <c r="T95" s="248" t="s">
        <v>128</v>
      </c>
      <c r="U95" s="223">
        <v>0.10902000000000001</v>
      </c>
      <c r="V95" s="223">
        <f>ROUND(E95*U95,2)</f>
        <v>19</v>
      </c>
      <c r="W95" s="223"/>
      <c r="X95" s="223" t="s">
        <v>129</v>
      </c>
      <c r="Y95" s="223" t="s">
        <v>130</v>
      </c>
      <c r="Z95" s="212"/>
      <c r="AA95" s="212"/>
      <c r="AB95" s="212"/>
      <c r="AC95" s="212"/>
      <c r="AD95" s="212"/>
      <c r="AE95" s="212"/>
      <c r="AF95" s="212"/>
      <c r="AG95" s="212" t="s">
        <v>131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5">
      <c r="A96" s="226" t="s">
        <v>122</v>
      </c>
      <c r="B96" s="227" t="s">
        <v>88</v>
      </c>
      <c r="C96" s="251" t="s">
        <v>89</v>
      </c>
      <c r="D96" s="228"/>
      <c r="E96" s="229"/>
      <c r="F96" s="230"/>
      <c r="G96" s="230">
        <f>SUMIF(AG97:AG97,"&lt;&gt;NOR",G97:G97)</f>
        <v>0</v>
      </c>
      <c r="H96" s="230"/>
      <c r="I96" s="230">
        <f>SUM(I97:I97)</f>
        <v>0</v>
      </c>
      <c r="J96" s="230"/>
      <c r="K96" s="230">
        <f>SUM(K97:K97)</f>
        <v>0</v>
      </c>
      <c r="L96" s="230"/>
      <c r="M96" s="230">
        <f>SUM(M97:M97)</f>
        <v>0</v>
      </c>
      <c r="N96" s="229"/>
      <c r="O96" s="229">
        <f>SUM(O97:O97)</f>
        <v>0.46</v>
      </c>
      <c r="P96" s="229"/>
      <c r="Q96" s="229">
        <f>SUM(Q97:Q97)</f>
        <v>0</v>
      </c>
      <c r="R96" s="230"/>
      <c r="S96" s="230"/>
      <c r="T96" s="231"/>
      <c r="U96" s="225"/>
      <c r="V96" s="225">
        <f>SUM(V97:V97)</f>
        <v>36.1</v>
      </c>
      <c r="W96" s="225"/>
      <c r="X96" s="225"/>
      <c r="Y96" s="225"/>
      <c r="AG96" t="s">
        <v>123</v>
      </c>
    </row>
    <row r="97" spans="1:60" outlineLevel="1" x14ac:dyDescent="0.25">
      <c r="A97" s="242">
        <v>57</v>
      </c>
      <c r="B97" s="243" t="s">
        <v>272</v>
      </c>
      <c r="C97" s="254" t="s">
        <v>273</v>
      </c>
      <c r="D97" s="244" t="s">
        <v>126</v>
      </c>
      <c r="E97" s="245">
        <v>120.33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5">
        <v>3.82E-3</v>
      </c>
      <c r="O97" s="245">
        <f>ROUND(E97*N97,2)</f>
        <v>0.46</v>
      </c>
      <c r="P97" s="245">
        <v>0</v>
      </c>
      <c r="Q97" s="245">
        <f>ROUND(E97*P97,2)</f>
        <v>0</v>
      </c>
      <c r="R97" s="247" t="s">
        <v>274</v>
      </c>
      <c r="S97" s="247" t="s">
        <v>128</v>
      </c>
      <c r="T97" s="248" t="s">
        <v>128</v>
      </c>
      <c r="U97" s="223">
        <v>0.3</v>
      </c>
      <c r="V97" s="223">
        <f>ROUND(E97*U97,2)</f>
        <v>36.1</v>
      </c>
      <c r="W97" s="223"/>
      <c r="X97" s="223" t="s">
        <v>129</v>
      </c>
      <c r="Y97" s="223" t="s">
        <v>130</v>
      </c>
      <c r="Z97" s="212"/>
      <c r="AA97" s="212"/>
      <c r="AB97" s="212"/>
      <c r="AC97" s="212"/>
      <c r="AD97" s="212"/>
      <c r="AE97" s="212"/>
      <c r="AF97" s="212"/>
      <c r="AG97" s="212" t="s">
        <v>131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5">
      <c r="A98" s="226" t="s">
        <v>122</v>
      </c>
      <c r="B98" s="227" t="s">
        <v>90</v>
      </c>
      <c r="C98" s="251" t="s">
        <v>91</v>
      </c>
      <c r="D98" s="228"/>
      <c r="E98" s="229"/>
      <c r="F98" s="230"/>
      <c r="G98" s="230">
        <f>SUMIF(AG99:AG101,"&lt;&gt;NOR",G99:G101)</f>
        <v>0</v>
      </c>
      <c r="H98" s="230"/>
      <c r="I98" s="230">
        <f>SUM(I99:I101)</f>
        <v>0</v>
      </c>
      <c r="J98" s="230"/>
      <c r="K98" s="230">
        <f>SUM(K99:K101)</f>
        <v>0</v>
      </c>
      <c r="L98" s="230"/>
      <c r="M98" s="230">
        <f>SUM(M99:M101)</f>
        <v>0</v>
      </c>
      <c r="N98" s="229"/>
      <c r="O98" s="229">
        <f>SUM(O99:O101)</f>
        <v>0</v>
      </c>
      <c r="P98" s="229"/>
      <c r="Q98" s="229">
        <f>SUM(Q99:Q101)</f>
        <v>0</v>
      </c>
      <c r="R98" s="230"/>
      <c r="S98" s="230"/>
      <c r="T98" s="231"/>
      <c r="U98" s="225"/>
      <c r="V98" s="225">
        <f>SUM(V99:V101)</f>
        <v>17.88</v>
      </c>
      <c r="W98" s="225"/>
      <c r="X98" s="225"/>
      <c r="Y98" s="225"/>
      <c r="AG98" t="s">
        <v>123</v>
      </c>
    </row>
    <row r="99" spans="1:60" outlineLevel="1" x14ac:dyDescent="0.25">
      <c r="A99" s="242">
        <v>58</v>
      </c>
      <c r="B99" s="243" t="s">
        <v>275</v>
      </c>
      <c r="C99" s="254" t="s">
        <v>276</v>
      </c>
      <c r="D99" s="244" t="s">
        <v>197</v>
      </c>
      <c r="E99" s="245">
        <v>8.6125399999999992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7" t="s">
        <v>174</v>
      </c>
      <c r="S99" s="247" t="s">
        <v>128</v>
      </c>
      <c r="T99" s="248" t="s">
        <v>128</v>
      </c>
      <c r="U99" s="223">
        <v>0.93300000000000005</v>
      </c>
      <c r="V99" s="223">
        <f>ROUND(E99*U99,2)</f>
        <v>8.0399999999999991</v>
      </c>
      <c r="W99" s="223"/>
      <c r="X99" s="223" t="s">
        <v>277</v>
      </c>
      <c r="Y99" s="223" t="s">
        <v>130</v>
      </c>
      <c r="Z99" s="212"/>
      <c r="AA99" s="212"/>
      <c r="AB99" s="212"/>
      <c r="AC99" s="212"/>
      <c r="AD99" s="212"/>
      <c r="AE99" s="212"/>
      <c r="AF99" s="212"/>
      <c r="AG99" s="212" t="s">
        <v>278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42">
        <v>59</v>
      </c>
      <c r="B100" s="243" t="s">
        <v>279</v>
      </c>
      <c r="C100" s="254" t="s">
        <v>280</v>
      </c>
      <c r="D100" s="244" t="s">
        <v>197</v>
      </c>
      <c r="E100" s="245">
        <v>8.6125399999999992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21</v>
      </c>
      <c r="M100" s="247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7" t="s">
        <v>174</v>
      </c>
      <c r="S100" s="247" t="s">
        <v>128</v>
      </c>
      <c r="T100" s="248" t="s">
        <v>128</v>
      </c>
      <c r="U100" s="223">
        <v>0.65300000000000002</v>
      </c>
      <c r="V100" s="223">
        <f>ROUND(E100*U100,2)</f>
        <v>5.62</v>
      </c>
      <c r="W100" s="223"/>
      <c r="X100" s="223" t="s">
        <v>277</v>
      </c>
      <c r="Y100" s="223" t="s">
        <v>130</v>
      </c>
      <c r="Z100" s="212"/>
      <c r="AA100" s="212"/>
      <c r="AB100" s="212"/>
      <c r="AC100" s="212"/>
      <c r="AD100" s="212"/>
      <c r="AE100" s="212"/>
      <c r="AF100" s="212"/>
      <c r="AG100" s="212" t="s">
        <v>278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42">
        <v>60</v>
      </c>
      <c r="B101" s="243" t="s">
        <v>281</v>
      </c>
      <c r="C101" s="254" t="s">
        <v>282</v>
      </c>
      <c r="D101" s="244" t="s">
        <v>197</v>
      </c>
      <c r="E101" s="245">
        <v>8.6125399999999992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7" t="s">
        <v>174</v>
      </c>
      <c r="S101" s="247" t="s">
        <v>128</v>
      </c>
      <c r="T101" s="248" t="s">
        <v>128</v>
      </c>
      <c r="U101" s="223">
        <v>0.49</v>
      </c>
      <c r="V101" s="223">
        <f>ROUND(E101*U101,2)</f>
        <v>4.22</v>
      </c>
      <c r="W101" s="223"/>
      <c r="X101" s="223" t="s">
        <v>277</v>
      </c>
      <c r="Y101" s="223" t="s">
        <v>130</v>
      </c>
      <c r="Z101" s="212"/>
      <c r="AA101" s="212"/>
      <c r="AB101" s="212"/>
      <c r="AC101" s="212"/>
      <c r="AD101" s="212"/>
      <c r="AE101" s="212"/>
      <c r="AF101" s="212"/>
      <c r="AG101" s="212" t="s">
        <v>278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5">
      <c r="A102" s="226" t="s">
        <v>122</v>
      </c>
      <c r="B102" s="227" t="s">
        <v>86</v>
      </c>
      <c r="C102" s="251" t="s">
        <v>87</v>
      </c>
      <c r="D102" s="228"/>
      <c r="E102" s="229"/>
      <c r="F102" s="230"/>
      <c r="G102" s="230">
        <f>SUMIF(AG103:AG104,"&lt;&gt;NOR",G103:G104)</f>
        <v>0</v>
      </c>
      <c r="H102" s="230"/>
      <c r="I102" s="230">
        <f>SUM(I103:I104)</f>
        <v>0</v>
      </c>
      <c r="J102" s="230"/>
      <c r="K102" s="230">
        <f>SUM(K103:K104)</f>
        <v>0</v>
      </c>
      <c r="L102" s="230"/>
      <c r="M102" s="230">
        <f>SUM(M103:M104)</f>
        <v>0</v>
      </c>
      <c r="N102" s="229"/>
      <c r="O102" s="229">
        <f>SUM(O103:O104)</f>
        <v>0.62</v>
      </c>
      <c r="P102" s="229"/>
      <c r="Q102" s="229">
        <f>SUM(Q103:Q104)</f>
        <v>0</v>
      </c>
      <c r="R102" s="230"/>
      <c r="S102" s="230"/>
      <c r="T102" s="231"/>
      <c r="U102" s="225"/>
      <c r="V102" s="225">
        <f>SUM(V103:V104)</f>
        <v>76.2</v>
      </c>
      <c r="W102" s="225"/>
      <c r="X102" s="225"/>
      <c r="Y102" s="225"/>
      <c r="AG102" t="s">
        <v>123</v>
      </c>
    </row>
    <row r="103" spans="1:60" outlineLevel="1" x14ac:dyDescent="0.25">
      <c r="A103" s="242">
        <v>61</v>
      </c>
      <c r="B103" s="243" t="s">
        <v>283</v>
      </c>
      <c r="C103" s="254" t="s">
        <v>284</v>
      </c>
      <c r="D103" s="244" t="s">
        <v>126</v>
      </c>
      <c r="E103" s="245">
        <v>1850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5">
        <v>2.0000000000000002E-5</v>
      </c>
      <c r="O103" s="245">
        <f>ROUND(E103*N103,2)</f>
        <v>0.04</v>
      </c>
      <c r="P103" s="245">
        <v>0</v>
      </c>
      <c r="Q103" s="245">
        <f>ROUND(E103*P103,2)</f>
        <v>0</v>
      </c>
      <c r="R103" s="247" t="s">
        <v>158</v>
      </c>
      <c r="S103" s="247" t="s">
        <v>128</v>
      </c>
      <c r="T103" s="248" t="s">
        <v>128</v>
      </c>
      <c r="U103" s="223">
        <v>2.9000000000000001E-2</v>
      </c>
      <c r="V103" s="223">
        <f>ROUND(E103*U103,2)</f>
        <v>53.65</v>
      </c>
      <c r="W103" s="223"/>
      <c r="X103" s="223" t="s">
        <v>129</v>
      </c>
      <c r="Y103" s="223" t="s">
        <v>130</v>
      </c>
      <c r="Z103" s="212"/>
      <c r="AA103" s="212"/>
      <c r="AB103" s="212"/>
      <c r="AC103" s="212"/>
      <c r="AD103" s="212"/>
      <c r="AE103" s="212"/>
      <c r="AF103" s="212"/>
      <c r="AG103" s="212" t="s">
        <v>131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42">
        <v>62</v>
      </c>
      <c r="B104" s="243" t="s">
        <v>285</v>
      </c>
      <c r="C104" s="254" t="s">
        <v>286</v>
      </c>
      <c r="D104" s="244" t="s">
        <v>126</v>
      </c>
      <c r="E104" s="245">
        <v>1670.04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5">
        <v>3.5E-4</v>
      </c>
      <c r="O104" s="245">
        <f>ROUND(E104*N104,2)</f>
        <v>0.57999999999999996</v>
      </c>
      <c r="P104" s="245">
        <v>0</v>
      </c>
      <c r="Q104" s="245">
        <f>ROUND(E104*P104,2)</f>
        <v>0</v>
      </c>
      <c r="R104" s="247" t="s">
        <v>158</v>
      </c>
      <c r="S104" s="247" t="s">
        <v>128</v>
      </c>
      <c r="T104" s="248" t="s">
        <v>128</v>
      </c>
      <c r="U104" s="223">
        <v>1.35E-2</v>
      </c>
      <c r="V104" s="223">
        <f>ROUND(E104*U104,2)</f>
        <v>22.55</v>
      </c>
      <c r="W104" s="223"/>
      <c r="X104" s="223" t="s">
        <v>129</v>
      </c>
      <c r="Y104" s="223" t="s">
        <v>130</v>
      </c>
      <c r="Z104" s="212"/>
      <c r="AA104" s="212"/>
      <c r="AB104" s="212"/>
      <c r="AC104" s="212"/>
      <c r="AD104" s="212"/>
      <c r="AE104" s="212"/>
      <c r="AF104" s="212"/>
      <c r="AG104" s="212" t="s">
        <v>131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5">
      <c r="A105" s="226" t="s">
        <v>122</v>
      </c>
      <c r="B105" s="227" t="s">
        <v>90</v>
      </c>
      <c r="C105" s="251" t="s">
        <v>91</v>
      </c>
      <c r="D105" s="228"/>
      <c r="E105" s="229"/>
      <c r="F105" s="230"/>
      <c r="G105" s="230">
        <f>SUMIF(AG106:AG112,"&lt;&gt;NOR",G106:G112)</f>
        <v>0</v>
      </c>
      <c r="H105" s="230"/>
      <c r="I105" s="230">
        <f>SUM(I106:I112)</f>
        <v>0</v>
      </c>
      <c r="J105" s="230"/>
      <c r="K105" s="230">
        <f>SUM(K106:K112)</f>
        <v>0</v>
      </c>
      <c r="L105" s="230"/>
      <c r="M105" s="230">
        <f>SUM(M106:M112)</f>
        <v>0</v>
      </c>
      <c r="N105" s="229"/>
      <c r="O105" s="229">
        <f>SUM(O106:O112)</f>
        <v>0</v>
      </c>
      <c r="P105" s="229"/>
      <c r="Q105" s="229">
        <f>SUM(Q106:Q112)</f>
        <v>0</v>
      </c>
      <c r="R105" s="230"/>
      <c r="S105" s="230"/>
      <c r="T105" s="231"/>
      <c r="U105" s="225"/>
      <c r="V105" s="225">
        <f>SUM(V106:V112)</f>
        <v>9.06</v>
      </c>
      <c r="W105" s="225"/>
      <c r="X105" s="225"/>
      <c r="Y105" s="225"/>
      <c r="AG105" t="s">
        <v>123</v>
      </c>
    </row>
    <row r="106" spans="1:60" outlineLevel="1" x14ac:dyDescent="0.25">
      <c r="A106" s="242">
        <v>63</v>
      </c>
      <c r="B106" s="243" t="s">
        <v>287</v>
      </c>
      <c r="C106" s="254" t="s">
        <v>288</v>
      </c>
      <c r="D106" s="244" t="s">
        <v>197</v>
      </c>
      <c r="E106" s="245">
        <v>8.6125399999999992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5">
        <v>0</v>
      </c>
      <c r="O106" s="245">
        <f>ROUND(E106*N106,2)</f>
        <v>0</v>
      </c>
      <c r="P106" s="245">
        <v>0</v>
      </c>
      <c r="Q106" s="245">
        <f>ROUND(E106*P106,2)</f>
        <v>0</v>
      </c>
      <c r="R106" s="247" t="s">
        <v>174</v>
      </c>
      <c r="S106" s="247" t="s">
        <v>128</v>
      </c>
      <c r="T106" s="248" t="s">
        <v>128</v>
      </c>
      <c r="U106" s="223">
        <v>0</v>
      </c>
      <c r="V106" s="223">
        <f>ROUND(E106*U106,2)</f>
        <v>0</v>
      </c>
      <c r="W106" s="223"/>
      <c r="X106" s="223" t="s">
        <v>277</v>
      </c>
      <c r="Y106" s="223" t="s">
        <v>130</v>
      </c>
      <c r="Z106" s="212"/>
      <c r="AA106" s="212"/>
      <c r="AB106" s="212"/>
      <c r="AC106" s="212"/>
      <c r="AD106" s="212"/>
      <c r="AE106" s="212"/>
      <c r="AF106" s="212"/>
      <c r="AG106" s="212" t="s">
        <v>278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42">
        <v>64</v>
      </c>
      <c r="B107" s="243" t="s">
        <v>289</v>
      </c>
      <c r="C107" s="254" t="s">
        <v>290</v>
      </c>
      <c r="D107" s="244" t="s">
        <v>197</v>
      </c>
      <c r="E107" s="245">
        <v>8.6125399999999992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5">
        <v>0</v>
      </c>
      <c r="O107" s="245">
        <f>ROUND(E107*N107,2)</f>
        <v>0</v>
      </c>
      <c r="P107" s="245">
        <v>0</v>
      </c>
      <c r="Q107" s="245">
        <f>ROUND(E107*P107,2)</f>
        <v>0</v>
      </c>
      <c r="R107" s="247" t="s">
        <v>174</v>
      </c>
      <c r="S107" s="247" t="s">
        <v>128</v>
      </c>
      <c r="T107" s="248" t="s">
        <v>128</v>
      </c>
      <c r="U107" s="223">
        <v>0.94199999999999995</v>
      </c>
      <c r="V107" s="223">
        <f>ROUND(E107*U107,2)</f>
        <v>8.11</v>
      </c>
      <c r="W107" s="223"/>
      <c r="X107" s="223" t="s">
        <v>277</v>
      </c>
      <c r="Y107" s="223" t="s">
        <v>130</v>
      </c>
      <c r="Z107" s="212"/>
      <c r="AA107" s="212"/>
      <c r="AB107" s="212"/>
      <c r="AC107" s="212"/>
      <c r="AD107" s="212"/>
      <c r="AE107" s="212"/>
      <c r="AF107" s="212"/>
      <c r="AG107" s="212" t="s">
        <v>278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42">
        <v>65</v>
      </c>
      <c r="B108" s="243" t="s">
        <v>291</v>
      </c>
      <c r="C108" s="254" t="s">
        <v>292</v>
      </c>
      <c r="D108" s="244" t="s">
        <v>197</v>
      </c>
      <c r="E108" s="245">
        <v>8.6125399999999992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21</v>
      </c>
      <c r="M108" s="247">
        <f>G108*(1+L108/100)</f>
        <v>0</v>
      </c>
      <c r="N108" s="245">
        <v>0</v>
      </c>
      <c r="O108" s="245">
        <f>ROUND(E108*N108,2)</f>
        <v>0</v>
      </c>
      <c r="P108" s="245">
        <v>0</v>
      </c>
      <c r="Q108" s="245">
        <f>ROUND(E108*P108,2)</f>
        <v>0</v>
      </c>
      <c r="R108" s="247" t="s">
        <v>174</v>
      </c>
      <c r="S108" s="247" t="s">
        <v>128</v>
      </c>
      <c r="T108" s="248" t="s">
        <v>128</v>
      </c>
      <c r="U108" s="223">
        <v>0.105</v>
      </c>
      <c r="V108" s="223">
        <f>ROUND(E108*U108,2)</f>
        <v>0.9</v>
      </c>
      <c r="W108" s="223"/>
      <c r="X108" s="223" t="s">
        <v>277</v>
      </c>
      <c r="Y108" s="223" t="s">
        <v>130</v>
      </c>
      <c r="Z108" s="212"/>
      <c r="AA108" s="212"/>
      <c r="AB108" s="212"/>
      <c r="AC108" s="212"/>
      <c r="AD108" s="212"/>
      <c r="AE108" s="212"/>
      <c r="AF108" s="212"/>
      <c r="AG108" s="212" t="s">
        <v>278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42">
        <v>66</v>
      </c>
      <c r="B109" s="243" t="s">
        <v>293</v>
      </c>
      <c r="C109" s="254" t="s">
        <v>294</v>
      </c>
      <c r="D109" s="244" t="s">
        <v>197</v>
      </c>
      <c r="E109" s="245">
        <v>8.6125399999999992</v>
      </c>
      <c r="F109" s="246"/>
      <c r="G109" s="247">
        <f>ROUND(E109*F109,2)</f>
        <v>0</v>
      </c>
      <c r="H109" s="246"/>
      <c r="I109" s="247">
        <f>ROUND(E109*H109,2)</f>
        <v>0</v>
      </c>
      <c r="J109" s="246"/>
      <c r="K109" s="247">
        <f>ROUND(E109*J109,2)</f>
        <v>0</v>
      </c>
      <c r="L109" s="247">
        <v>21</v>
      </c>
      <c r="M109" s="247">
        <f>G109*(1+L109/100)</f>
        <v>0</v>
      </c>
      <c r="N109" s="245">
        <v>0</v>
      </c>
      <c r="O109" s="245">
        <f>ROUND(E109*N109,2)</f>
        <v>0</v>
      </c>
      <c r="P109" s="245">
        <v>0</v>
      </c>
      <c r="Q109" s="245">
        <f>ROUND(E109*P109,2)</f>
        <v>0</v>
      </c>
      <c r="R109" s="247" t="s">
        <v>174</v>
      </c>
      <c r="S109" s="247" t="s">
        <v>128</v>
      </c>
      <c r="T109" s="248" t="s">
        <v>128</v>
      </c>
      <c r="U109" s="223">
        <v>0</v>
      </c>
      <c r="V109" s="223">
        <f>ROUND(E109*U109,2)</f>
        <v>0</v>
      </c>
      <c r="W109" s="223"/>
      <c r="X109" s="223" t="s">
        <v>277</v>
      </c>
      <c r="Y109" s="223" t="s">
        <v>130</v>
      </c>
      <c r="Z109" s="212"/>
      <c r="AA109" s="212"/>
      <c r="AB109" s="212"/>
      <c r="AC109" s="212"/>
      <c r="AD109" s="212"/>
      <c r="AE109" s="212"/>
      <c r="AF109" s="212"/>
      <c r="AG109" s="212" t="s">
        <v>278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33">
        <v>67</v>
      </c>
      <c r="B110" s="234" t="s">
        <v>295</v>
      </c>
      <c r="C110" s="252" t="s">
        <v>296</v>
      </c>
      <c r="D110" s="235" t="s">
        <v>197</v>
      </c>
      <c r="E110" s="236">
        <v>8.6125399999999992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8" t="s">
        <v>297</v>
      </c>
      <c r="S110" s="238" t="s">
        <v>128</v>
      </c>
      <c r="T110" s="239" t="s">
        <v>128</v>
      </c>
      <c r="U110" s="223">
        <v>6.0000000000000001E-3</v>
      </c>
      <c r="V110" s="223">
        <f>ROUND(E110*U110,2)</f>
        <v>0.05</v>
      </c>
      <c r="W110" s="223"/>
      <c r="X110" s="223" t="s">
        <v>277</v>
      </c>
      <c r="Y110" s="223" t="s">
        <v>130</v>
      </c>
      <c r="Z110" s="212"/>
      <c r="AA110" s="212"/>
      <c r="AB110" s="212"/>
      <c r="AC110" s="212"/>
      <c r="AD110" s="212"/>
      <c r="AE110" s="212"/>
      <c r="AF110" s="212"/>
      <c r="AG110" s="212" t="s">
        <v>278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5">
      <c r="A111" s="219"/>
      <c r="B111" s="220"/>
      <c r="C111" s="253" t="s">
        <v>298</v>
      </c>
      <c r="D111" s="240"/>
      <c r="E111" s="240"/>
      <c r="F111" s="240"/>
      <c r="G111" s="240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133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42">
        <v>68</v>
      </c>
      <c r="B112" s="243" t="s">
        <v>299</v>
      </c>
      <c r="C112" s="254" t="s">
        <v>300</v>
      </c>
      <c r="D112" s="244" t="s">
        <v>301</v>
      </c>
      <c r="E112" s="245">
        <v>25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5">
        <v>0</v>
      </c>
      <c r="O112" s="245">
        <f>ROUND(E112*N112,2)</f>
        <v>0</v>
      </c>
      <c r="P112" s="245">
        <v>0</v>
      </c>
      <c r="Q112" s="245">
        <f>ROUND(E112*P112,2)</f>
        <v>0</v>
      </c>
      <c r="R112" s="247" t="s">
        <v>302</v>
      </c>
      <c r="S112" s="247" t="s">
        <v>128</v>
      </c>
      <c r="T112" s="248" t="s">
        <v>236</v>
      </c>
      <c r="U112" s="223">
        <v>0</v>
      </c>
      <c r="V112" s="223">
        <f>ROUND(E112*U112,2)</f>
        <v>0</v>
      </c>
      <c r="W112" s="223"/>
      <c r="X112" s="223" t="s">
        <v>303</v>
      </c>
      <c r="Y112" s="223" t="s">
        <v>130</v>
      </c>
      <c r="Z112" s="212"/>
      <c r="AA112" s="212"/>
      <c r="AB112" s="212"/>
      <c r="AC112" s="212"/>
      <c r="AD112" s="212"/>
      <c r="AE112" s="212"/>
      <c r="AF112" s="212"/>
      <c r="AG112" s="212" t="s">
        <v>304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5">
      <c r="A113" s="226" t="s">
        <v>122</v>
      </c>
      <c r="B113" s="227" t="s">
        <v>93</v>
      </c>
      <c r="C113" s="251" t="s">
        <v>27</v>
      </c>
      <c r="D113" s="228"/>
      <c r="E113" s="229"/>
      <c r="F113" s="230"/>
      <c r="G113" s="230">
        <f>SUMIF(AG114:AG114,"&lt;&gt;NOR",G114:G114)</f>
        <v>0</v>
      </c>
      <c r="H113" s="230"/>
      <c r="I113" s="230">
        <f>SUM(I114:I114)</f>
        <v>0</v>
      </c>
      <c r="J113" s="230"/>
      <c r="K113" s="230">
        <f>SUM(K114:K114)</f>
        <v>0</v>
      </c>
      <c r="L113" s="230"/>
      <c r="M113" s="230">
        <f>SUM(M114:M114)</f>
        <v>0</v>
      </c>
      <c r="N113" s="229"/>
      <c r="O113" s="229">
        <f>SUM(O114:O114)</f>
        <v>0</v>
      </c>
      <c r="P113" s="229"/>
      <c r="Q113" s="229">
        <f>SUM(Q114:Q114)</f>
        <v>0</v>
      </c>
      <c r="R113" s="230"/>
      <c r="S113" s="230"/>
      <c r="T113" s="231"/>
      <c r="U113" s="225"/>
      <c r="V113" s="225">
        <f>SUM(V114:V114)</f>
        <v>0</v>
      </c>
      <c r="W113" s="225"/>
      <c r="X113" s="225"/>
      <c r="Y113" s="225"/>
      <c r="AG113" t="s">
        <v>123</v>
      </c>
    </row>
    <row r="114" spans="1:60" outlineLevel="1" x14ac:dyDescent="0.25">
      <c r="A114" s="242">
        <v>69</v>
      </c>
      <c r="B114" s="243" t="s">
        <v>305</v>
      </c>
      <c r="C114" s="254" t="s">
        <v>306</v>
      </c>
      <c r="D114" s="244" t="s">
        <v>307</v>
      </c>
      <c r="E114" s="245">
        <v>1</v>
      </c>
      <c r="F114" s="246"/>
      <c r="G114" s="247">
        <f>ROUND(E114*F114,2)</f>
        <v>0</v>
      </c>
      <c r="H114" s="246"/>
      <c r="I114" s="247">
        <f>ROUND(E114*H114,2)</f>
        <v>0</v>
      </c>
      <c r="J114" s="246"/>
      <c r="K114" s="247">
        <f>ROUND(E114*J114,2)</f>
        <v>0</v>
      </c>
      <c r="L114" s="247">
        <v>21</v>
      </c>
      <c r="M114" s="247">
        <f>G114*(1+L114/100)</f>
        <v>0</v>
      </c>
      <c r="N114" s="245">
        <v>0</v>
      </c>
      <c r="O114" s="245">
        <f>ROUND(E114*N114,2)</f>
        <v>0</v>
      </c>
      <c r="P114" s="245">
        <v>0</v>
      </c>
      <c r="Q114" s="245">
        <f>ROUND(E114*P114,2)</f>
        <v>0</v>
      </c>
      <c r="R114" s="247"/>
      <c r="S114" s="247" t="s">
        <v>128</v>
      </c>
      <c r="T114" s="248" t="s">
        <v>236</v>
      </c>
      <c r="U114" s="223">
        <v>0</v>
      </c>
      <c r="V114" s="223">
        <f>ROUND(E114*U114,2)</f>
        <v>0</v>
      </c>
      <c r="W114" s="223"/>
      <c r="X114" s="223" t="s">
        <v>308</v>
      </c>
      <c r="Y114" s="223" t="s">
        <v>130</v>
      </c>
      <c r="Z114" s="212"/>
      <c r="AA114" s="212"/>
      <c r="AB114" s="212"/>
      <c r="AC114" s="212"/>
      <c r="AD114" s="212"/>
      <c r="AE114" s="212"/>
      <c r="AF114" s="212"/>
      <c r="AG114" s="212" t="s">
        <v>309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5">
      <c r="A115" s="226" t="s">
        <v>122</v>
      </c>
      <c r="B115" s="227" t="s">
        <v>94</v>
      </c>
      <c r="C115" s="251" t="s">
        <v>28</v>
      </c>
      <c r="D115" s="228"/>
      <c r="E115" s="229"/>
      <c r="F115" s="230"/>
      <c r="G115" s="230">
        <f>SUMIF(AG116:AG117,"&lt;&gt;NOR",G116:G117)</f>
        <v>0</v>
      </c>
      <c r="H115" s="230"/>
      <c r="I115" s="230">
        <f>SUM(I116:I117)</f>
        <v>0</v>
      </c>
      <c r="J115" s="230"/>
      <c r="K115" s="230">
        <f>SUM(K116:K117)</f>
        <v>0</v>
      </c>
      <c r="L115" s="230"/>
      <c r="M115" s="230">
        <f>SUM(M116:M117)</f>
        <v>0</v>
      </c>
      <c r="N115" s="229"/>
      <c r="O115" s="229">
        <f>SUM(O116:O117)</f>
        <v>0</v>
      </c>
      <c r="P115" s="229"/>
      <c r="Q115" s="229">
        <f>SUM(Q116:Q117)</f>
        <v>0</v>
      </c>
      <c r="R115" s="230"/>
      <c r="S115" s="230"/>
      <c r="T115" s="231"/>
      <c r="U115" s="225"/>
      <c r="V115" s="225">
        <f>SUM(V116:V117)</f>
        <v>0</v>
      </c>
      <c r="W115" s="225"/>
      <c r="X115" s="225"/>
      <c r="Y115" s="225"/>
      <c r="AG115" t="s">
        <v>123</v>
      </c>
    </row>
    <row r="116" spans="1:60" outlineLevel="1" x14ac:dyDescent="0.25">
      <c r="A116" s="242">
        <v>70</v>
      </c>
      <c r="B116" s="243" t="s">
        <v>310</v>
      </c>
      <c r="C116" s="254" t="s">
        <v>311</v>
      </c>
      <c r="D116" s="244" t="s">
        <v>307</v>
      </c>
      <c r="E116" s="245">
        <v>1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21</v>
      </c>
      <c r="M116" s="247">
        <f>G116*(1+L116/100)</f>
        <v>0</v>
      </c>
      <c r="N116" s="245">
        <v>0</v>
      </c>
      <c r="O116" s="245">
        <f>ROUND(E116*N116,2)</f>
        <v>0</v>
      </c>
      <c r="P116" s="245">
        <v>0</v>
      </c>
      <c r="Q116" s="245">
        <f>ROUND(E116*P116,2)</f>
        <v>0</v>
      </c>
      <c r="R116" s="247"/>
      <c r="S116" s="247" t="s">
        <v>128</v>
      </c>
      <c r="T116" s="248" t="s">
        <v>236</v>
      </c>
      <c r="U116" s="223">
        <v>0</v>
      </c>
      <c r="V116" s="223">
        <f>ROUND(E116*U116,2)</f>
        <v>0</v>
      </c>
      <c r="W116" s="223"/>
      <c r="X116" s="223" t="s">
        <v>308</v>
      </c>
      <c r="Y116" s="223" t="s">
        <v>130</v>
      </c>
      <c r="Z116" s="212"/>
      <c r="AA116" s="212"/>
      <c r="AB116" s="212"/>
      <c r="AC116" s="212"/>
      <c r="AD116" s="212"/>
      <c r="AE116" s="212"/>
      <c r="AF116" s="212"/>
      <c r="AG116" s="212" t="s">
        <v>309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33">
        <v>71</v>
      </c>
      <c r="B117" s="234" t="s">
        <v>312</v>
      </c>
      <c r="C117" s="252" t="s">
        <v>313</v>
      </c>
      <c r="D117" s="235" t="s">
        <v>307</v>
      </c>
      <c r="E117" s="236">
        <v>1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8"/>
      <c r="S117" s="238" t="s">
        <v>128</v>
      </c>
      <c r="T117" s="239" t="s">
        <v>236</v>
      </c>
      <c r="U117" s="223">
        <v>0</v>
      </c>
      <c r="V117" s="223">
        <f>ROUND(E117*U117,2)</f>
        <v>0</v>
      </c>
      <c r="W117" s="223"/>
      <c r="X117" s="223" t="s">
        <v>308</v>
      </c>
      <c r="Y117" s="223" t="s">
        <v>130</v>
      </c>
      <c r="Z117" s="212"/>
      <c r="AA117" s="212"/>
      <c r="AB117" s="212"/>
      <c r="AC117" s="212"/>
      <c r="AD117" s="212"/>
      <c r="AE117" s="212"/>
      <c r="AF117" s="212"/>
      <c r="AG117" s="212" t="s">
        <v>314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x14ac:dyDescent="0.25">
      <c r="A118" s="3"/>
      <c r="B118" s="4"/>
      <c r="C118" s="257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AE118">
        <v>15</v>
      </c>
      <c r="AF118">
        <v>21</v>
      </c>
      <c r="AG118" t="s">
        <v>108</v>
      </c>
    </row>
    <row r="119" spans="1:60" x14ac:dyDescent="0.25">
      <c r="A119" s="215"/>
      <c r="B119" s="216" t="s">
        <v>29</v>
      </c>
      <c r="C119" s="258"/>
      <c r="D119" s="217"/>
      <c r="E119" s="218"/>
      <c r="F119" s="218"/>
      <c r="G119" s="232">
        <f>G8+G22+G28+G32+G34+G36+G52+G55+G59+G69+G78+G90+G93+G96+G98+G102+G105+G113+G115</f>
        <v>0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AE119">
        <f>SUMIF(L7:L117,AE118,G7:G117)</f>
        <v>0</v>
      </c>
      <c r="AF119">
        <f>SUMIF(L7:L117,AF118,G7:G117)</f>
        <v>0</v>
      </c>
      <c r="AG119" t="s">
        <v>315</v>
      </c>
    </row>
    <row r="120" spans="1:60" x14ac:dyDescent="0.25">
      <c r="C120" s="259"/>
      <c r="D120" s="10"/>
      <c r="AG120" t="s">
        <v>316</v>
      </c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Na2UclsDcDiZIS2LkD0PDMcecR83/9kfkj+SUI/MoBle/CBKZac0XJfEpmKFVUoOj+EwVcYfam2baWeLgjh/Sw==" saltValue="Baydhb72BqLSXWzhu5RRSQ==" spinCount="100000" sheet="1" formatRows="0"/>
  <mergeCells count="24">
    <mergeCell ref="C54:G54"/>
    <mergeCell ref="C57:G57"/>
    <mergeCell ref="C68:G68"/>
    <mergeCell ref="C77:G77"/>
    <mergeCell ref="C89:G89"/>
    <mergeCell ref="C111:G111"/>
    <mergeCell ref="C38:G38"/>
    <mergeCell ref="C40:G40"/>
    <mergeCell ref="C42:G42"/>
    <mergeCell ref="C44:G44"/>
    <mergeCell ref="C46:G46"/>
    <mergeCell ref="C51:G51"/>
    <mergeCell ref="C15:G15"/>
    <mergeCell ref="C17:G17"/>
    <mergeCell ref="C19:G19"/>
    <mergeCell ref="C21:G21"/>
    <mergeCell ref="C24:G24"/>
    <mergeCell ref="C26:G2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4 Pol'!Názvy_tisku</vt:lpstr>
      <vt:lpstr>oadresa</vt:lpstr>
      <vt:lpstr>Stavba!Objednatel</vt:lpstr>
      <vt:lpstr>Stavba!Objekt</vt:lpstr>
      <vt:lpstr>'SO01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2022-11-18T09:52:12Z</dcterms:modified>
</cp:coreProperties>
</file>